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25" activeTab="0"/>
  </bookViews>
  <sheets>
    <sheet name="1 lentele" sheetId="1" r:id="rId1"/>
  </sheets>
  <definedNames>
    <definedName name="_xlnm.Print_Titles" localSheetId="0">'1 lentele'!$9:$11</definedName>
  </definedNames>
  <calcPr fullCalcOnLoad="1"/>
</workbook>
</file>

<file path=xl/sharedStrings.xml><?xml version="1.0" encoding="utf-8"?>
<sst xmlns="http://schemas.openxmlformats.org/spreadsheetml/2006/main" count="2786" uniqueCount="974">
  <si>
    <t>Programos tikslo kodas</t>
  </si>
  <si>
    <t>Uždavinio kodas</t>
  </si>
  <si>
    <t>Priemonės kodas</t>
  </si>
  <si>
    <t>Priemonės pavadinimas</t>
  </si>
  <si>
    <t>Finansavimo šaltinis</t>
  </si>
  <si>
    <t>Iš viso uždaviniui:</t>
  </si>
  <si>
    <t>Iš viso tikslui:</t>
  </si>
  <si>
    <t>Iš viso programai:</t>
  </si>
  <si>
    <t>1</t>
  </si>
  <si>
    <t>3</t>
  </si>
  <si>
    <t>2</t>
  </si>
  <si>
    <t>4</t>
  </si>
  <si>
    <t>5</t>
  </si>
  <si>
    <t>7</t>
  </si>
  <si>
    <t>-</t>
  </si>
  <si>
    <t>Mokinių pavėžėjimas</t>
  </si>
  <si>
    <t>Brandos egzaminų organizavimas ir vykdymas</t>
  </si>
  <si>
    <t>MK</t>
  </si>
  <si>
    <t>SB</t>
  </si>
  <si>
    <t>SP</t>
  </si>
  <si>
    <t xml:space="preserve"> -</t>
  </si>
  <si>
    <t>8</t>
  </si>
  <si>
    <t>Pavadinimas</t>
  </si>
  <si>
    <t>(savivaldybės, padalinio, įstaigos pavadinimas)</t>
  </si>
  <si>
    <t>1 programa. Ugdymo kokybės ir mokymosi aplinkos užtikrinimo programa</t>
  </si>
  <si>
    <t>1 Strateginis tikslas. Gerinti švietimo, sveikatos apsaugos ir socialinės paramos paslaugų kokybę ir prieinamumą</t>
  </si>
  <si>
    <t>Užtikrinti aukštą švietimo ir ugdymo paslaugų kokybę ir prieinamumą savivaldybėje</t>
  </si>
  <si>
    <t>Užtikrinti ugdymo programų įvairovę ir įgyvendinimą</t>
  </si>
  <si>
    <t>Užtikrinti saugią ugdymosi aplinką ir švietimo pagalbos teikimą</t>
  </si>
  <si>
    <t>ES</t>
  </si>
  <si>
    <t>SB (kompens.)</t>
  </si>
  <si>
    <t>BP (S)</t>
  </si>
  <si>
    <t>VB</t>
  </si>
  <si>
    <t>Modernizuoti ir plėtoti švietimo įstaigų infrastruktūrą</t>
  </si>
  <si>
    <t>VIP</t>
  </si>
  <si>
    <t>10</t>
  </si>
  <si>
    <t xml:space="preserve">Biržų Kaštonų pagrindinės mokyklos sporto aikštyno atnaujinimas </t>
  </si>
  <si>
    <t>Neformaliojo vaikų švietimo (NVŠ) programų įgyvendinimas</t>
  </si>
  <si>
    <t>Projekto pagal priemonę Nr. 09.1.3-CPVA-R-724 „Mokyklų tinklo efektyvumo didinimas“ parengimas ir įgyvendinimas</t>
  </si>
  <si>
    <t>Neformalaus ugdymo galimybių plėtojimas, modernizuojant Biržų Vlado Jakubėno muzikos mokyklos  ir rajono kūno kultūros ir sporto centro infrastruktūrą</t>
  </si>
  <si>
    <t>2 Programa. Socialinės paramos ir sveikatos apsaugos paslaugų kokybės ir prieinamumo gerinimo programa</t>
  </si>
  <si>
    <t>Kryptingai įgyvendinti valstybės socialinę ir sveikatos politiką, mažinti socialinę atskirtį rajone</t>
  </si>
  <si>
    <t>Užtikrinti Lietuvos Respublikos teisės aktais numatytų išmokų ir kompensacijų mokėjimą</t>
  </si>
  <si>
    <t>Šalpos išmokų skyrimas ir mokėjimas</t>
  </si>
  <si>
    <t>Transporto išlaidų bei specialiųjų lengvųjų automobilių įsigijimo išlaidų kompensacijų skyrimas ir mokėjimas</t>
  </si>
  <si>
    <t>Išmokų vaikams skyrimas ir mokėjimas</t>
  </si>
  <si>
    <t xml:space="preserve">Socialinių pašalpų skyrimas ir mokėjimas  </t>
  </si>
  <si>
    <t xml:space="preserve">SB </t>
  </si>
  <si>
    <t>6</t>
  </si>
  <si>
    <t xml:space="preserve">Kompensacijų už būsto šildymą, kietą kurą, šaltą vandenį skyrimas ir mokėjimas  </t>
  </si>
  <si>
    <t>Laidojimo pašalpų skyrimas ir mokėjimas</t>
  </si>
  <si>
    <t>SB (deleg.)</t>
  </si>
  <si>
    <t>Nemokamo maitinimo moksleiviams skyrimas ir užtikrinimas</t>
  </si>
  <si>
    <t>9</t>
  </si>
  <si>
    <t>Paramos mokinio reikmenims įsigyti skyrimas</t>
  </si>
  <si>
    <t>Vienkartinės materialinės paramos teikimas (vienkartinės pašalpos; kitos išmokos)</t>
  </si>
  <si>
    <t>11</t>
  </si>
  <si>
    <t>Organizuoti keleivių ir socialiai išskirtinų gyventojų grupių pavėžėjimą ir kelių transporto vežėjų važiavimo išlaidų kompensavimą</t>
  </si>
  <si>
    <t>12</t>
  </si>
  <si>
    <t>Darbo politikos formavimas ir įgyvendinimas</t>
  </si>
  <si>
    <t>13</t>
  </si>
  <si>
    <t>14</t>
  </si>
  <si>
    <t>Būsto nuomos ar išperkamosios būsto nuomos mokesčių dalies kompensacijų skyrimas ir mokėjimas</t>
  </si>
  <si>
    <t>15</t>
  </si>
  <si>
    <t>Neveiksnių asmenų būklės peržiūrėjimas</t>
  </si>
  <si>
    <t>Organizuoti ir teikti socialines paslaugas, mažinti socialinę atskirtį rajone</t>
  </si>
  <si>
    <t xml:space="preserve">VšĮ Biržų rajono socialinių paslaugų centro veiklos rėmimo programa   </t>
  </si>
  <si>
    <t xml:space="preserve">Maisto iš ES intervencinių atsargų tiekimo organizavimo labiausiai nepasiturintiems Biržų rajono gyventojams programa  </t>
  </si>
  <si>
    <t>Biržų rajono Legailių globos namų socialinių paslaugų infrastruktūros modernizavimas</t>
  </si>
  <si>
    <t>Biržų rajono savivaldybės socialinio būsto fondo plėtra</t>
  </si>
  <si>
    <t>Vykdyti neįgaliųjų socialinę integraciją ir užtikrinti socialinę globą</t>
  </si>
  <si>
    <t>Socialinės globos paslaugų teikimas asmenims su sunkia negalia įstaigose, kurių savininkė/ dalininkė yra valstybė ar savivaldybė arba nevyriausybinė organizacija</t>
  </si>
  <si>
    <t>Socialinės globos paslaugų teikimas, įstaigose, kurių savininkė/dalininkė yra valstybė ar savivaldybė arba nevyriausybinė organizacija</t>
  </si>
  <si>
    <t>Finansinės paramos vaikų dienos centrų veiklai programa</t>
  </si>
  <si>
    <t xml:space="preserve">Būsto pritaikymas žmonėms su negalia </t>
  </si>
  <si>
    <t>Socialinės reabilitacijos neįgaliesiems benduromenėje projektų finansavimas ir įgyvendinimas</t>
  </si>
  <si>
    <t>Užtikrinti tinkamą sveikatos priežiūrą Biržų rajono gyventojams</t>
  </si>
  <si>
    <t>VšĮ Biržų ligoninės vaiko raidos sutrikimų ankstyvosios reabilitacijos tarnybos veiklos programa</t>
  </si>
  <si>
    <t>Rajono gyventojų aptarnavimo sąlygų gerinimas VšĮ Biržų r.savivaldybės poliklinikoje (tiesiogiai stebimo trumpo gydymo kurso (DOTS) paslaugų teikimas ir kabineto išlaikymas)</t>
  </si>
  <si>
    <t>3 Programa. Kultūros ir turizmo, sporto, jaunimo ir bendruomenių veiklos aktyvinimo programa</t>
  </si>
  <si>
    <t>Užtikrinti gyventojams kokybiškas ir prieinamas kultūros ir sporto paslaugas, skatinti turizmo plėtrą ir vietos bendruomenės iniciatyvas</t>
  </si>
  <si>
    <t>Teikti kokybiškas ir prieinamas kultūros paslaugas, vykdyti turizmo informacijos ir meno sklaidą</t>
  </si>
  <si>
    <t>Kultūrinių poreikių tenkinimas, Savivaldybės kultūrinio savitumo ir tautinio identiteto puoselėjimas</t>
  </si>
  <si>
    <t>Biržų, Kupiškio, Pasvalio ir Rokiškio rajonų savivaldybes jungiančių turizmo trasų ir maršrutų informacinės infrastruktūros plėtra</t>
  </si>
  <si>
    <t>Skatinti kūno kultūros ir sporto plėtrą, aktyvinti jaunimo organizacijas</t>
  </si>
  <si>
    <t>Aktyvinti nevyriausybinių organizacijų, bendruomenių ir bendrijų veiklą</t>
  </si>
  <si>
    <t>Nevyriausybinių organizacijų veiklos skatinimas</t>
  </si>
  <si>
    <t>Biržų miesto vietos veiklos grupės rėmimas (Biržų miesto vietos plėtros strategijos 2016-2020 m. įgyvendinimas)</t>
  </si>
  <si>
    <t>Plėtoti, atnaujinti ir kultūros-turizmo reikmėms pritaikyti infrastruktūrą, skatinti amatų plėtrą</t>
  </si>
  <si>
    <t>4 Programa. Savivaldybės pagrindinių funkcijų vykdymo programa</t>
  </si>
  <si>
    <t>Užtikrinti efektyvų savivaldybės darbo organizavimą ir priskirtų funkcijų vykdymą</t>
  </si>
  <si>
    <t>Užtikrinti savivaldybės darbo organizavimą</t>
  </si>
  <si>
    <t>Savivaldybės tarybos darbo organizavimas</t>
  </si>
  <si>
    <t>Savivaldybės administracijos darbo organizavimas</t>
  </si>
  <si>
    <t>Savivaldybės kontrolės ir audito tarnybos darbo organizavimas</t>
  </si>
  <si>
    <t>Savivaldybės padalinių
(seniūnijų) darbo 
organizavimas</t>
  </si>
  <si>
    <t xml:space="preserve">Iš viso uždaviniui </t>
  </si>
  <si>
    <t>Tinkamai įgyvendinti savivaldybei perduotas valstybės bei kitas teisės aktais priskirtas funkcijas</t>
  </si>
  <si>
    <t>Gyventojų registro tvarkymas ir duomenų valstybės registrui teikimas</t>
  </si>
  <si>
    <t>Valstybės dotacijų, skirtų vykdyti valstybinėms (perduotoms savivaldybėms) funkcijoms, įsisavinimas (proc.)</t>
  </si>
  <si>
    <t>Archyvinių dokumentų tvarkymas</t>
  </si>
  <si>
    <t xml:space="preserve">Duomenų teikimas valstybinės pagalbos suteikimo registrui </t>
  </si>
  <si>
    <t>Vaikų ir jaunimo teisių apsauga</t>
  </si>
  <si>
    <t>Valstybinės kalbos vartojimo ir taisyklingumo kontrolė</t>
  </si>
  <si>
    <t>Civilinės būklės aktų registravimas</t>
  </si>
  <si>
    <t>Gyvenamosios vietos deklaravimas</t>
  </si>
  <si>
    <t>Pirminė teisinė pagalba</t>
  </si>
  <si>
    <t>Mobilizacijos administravimas</t>
  </si>
  <si>
    <t>SB (deleg)</t>
  </si>
  <si>
    <t>Civilinės saugos administravimas</t>
  </si>
  <si>
    <t>Darbo rinkos politikos rengimo ir įgyvendinimo administravimas</t>
  </si>
  <si>
    <t>Žemės ūkio funkcijų vykdymas</t>
  </si>
  <si>
    <t>Šildymo kompensacijų skaičiavimo ir mokėjimo administravimas</t>
  </si>
  <si>
    <t>16</t>
  </si>
  <si>
    <t>Socialinių išmokų skaičiavimo ir mokėjimo administravimas</t>
  </si>
  <si>
    <t>17</t>
  </si>
  <si>
    <t>Socialinės paramos mokiniams administravimas</t>
  </si>
  <si>
    <t>18</t>
  </si>
  <si>
    <t>Socialinės globos asmenims su sunkia negalia teikimo administravimas</t>
  </si>
  <si>
    <t>19</t>
  </si>
  <si>
    <t>Šalpos išmokų administravimas</t>
  </si>
  <si>
    <t xml:space="preserve">VB </t>
  </si>
  <si>
    <t>20</t>
  </si>
  <si>
    <t>Išmokų vaikams administravimas</t>
  </si>
  <si>
    <t>22</t>
  </si>
  <si>
    <t>23</t>
  </si>
  <si>
    <t>Keleivių vežimo vietiniais susisiekimo maršrutais nuostolių kompensavimas</t>
  </si>
  <si>
    <t xml:space="preserve">Užtikrinti prisiimtų finansinių įsipareigojimų vykdymą </t>
  </si>
  <si>
    <t>Palūkanos ir išlaidos, susijusios su finansinių įsipareigojimų vykdymu</t>
  </si>
  <si>
    <t>Finansinių įsipareigojimų vykdymas laiku (proc.)</t>
  </si>
  <si>
    <t xml:space="preserve">1 </t>
  </si>
  <si>
    <t>Ilgalaikės paskolos</t>
  </si>
  <si>
    <t>Didinti savivaldybės veiklos efektyvumą, tobulinti darbuotojų kvalifikaciją</t>
  </si>
  <si>
    <t>Savivaldybės trejų metų trukmės strateginių veiklos planų rengimas</t>
  </si>
  <si>
    <t>Savivaldybės politikų ir administracijos darbuotojų kvalifikacijos tobulinimas</t>
  </si>
  <si>
    <t>5-1</t>
  </si>
  <si>
    <t xml:space="preserve">Apklausos pagal Lietuvos Respublikos Vyriausybės patvirtintas metodikas besikreipiantiems į Savivaldybės administraciją dėl administracinių paslaugų suteikimo atlikimas ir rezultatų įvertinimas (tiek, kiek susiję su Strateginio planavimo ir turto valdymo, Žemės ūkio, Architektūros ir urbanistikos skyrių teikiamomis paslaugomis) </t>
  </si>
  <si>
    <t>5-2</t>
  </si>
  <si>
    <t xml:space="preserve">Informacijos apie galimybę teikti prašymus ir gauti verslo licencijas ir leidimus internetu (portalas https://www.epaslaugos.lt/) viešinimas Savivaldybės tinklapyje, skatinant verslo subjektus naudotis elektroninėmis paslaugomis </t>
  </si>
  <si>
    <t>5-3</t>
  </si>
  <si>
    <t>Administracinių paslaugų aprašymų patikslinimas, parengiant grafinių būtinų veiksmų, atliekamų teikiant administracines paslaugas, sekos schemas</t>
  </si>
  <si>
    <t>Patikslinta administracinių paslaugų aprašymų (proc.)</t>
  </si>
  <si>
    <t>5-4</t>
  </si>
  <si>
    <t>Savivaldybės teisės aktų projektų derinimas elektronine forma (per Dokumentų valdymo sistemą (DVS) „Avilys")</t>
  </si>
  <si>
    <t>5-5</t>
  </si>
  <si>
    <t>Savivaldybės teisės aktų projektų sukuriamos administracinės naštos įvertinimas</t>
  </si>
  <si>
    <t>3 Strateginis tikslas. Kurti saugią, patrauklią ir patogią gyvenamąją aplinką, skatinti verslo ir žemės ūkio plėtrą</t>
  </si>
  <si>
    <t>5 Programa. Aplinkos apsaugos, verslo rėmimo ir žemės ūkio plėtros programa</t>
  </si>
  <si>
    <t xml:space="preserve">Didinti žemės ūkio konkurencingumą, plėtoti verslo paramos sistemą </t>
  </si>
  <si>
    <t>Užtikrinti tinkamą melioracijos sistemų ir statinių būklę</t>
  </si>
  <si>
    <t>Melioracijos statinių priežiūros ir remonto darbai</t>
  </si>
  <si>
    <t>Suremontuotų griovių ilgis (km)</t>
  </si>
  <si>
    <t>Melioracijos statinių rekonstravimo projektai, įgyvendinami kartu su melioracijos statinių naudotojų asociacija (bendras finansavimas)</t>
  </si>
  <si>
    <t>Gerinti melioruotos žemės ir statinių apskaitą</t>
  </si>
  <si>
    <t>Savivaldybės melioruotos žemės kompiuterinė apskaita</t>
  </si>
  <si>
    <t>Apskaitomas melioruotos žemės plotas (tūkst. ha)</t>
  </si>
  <si>
    <t>Projektinės planinės medžiagos susiejimas su LKS 94 koordinančių sistema</t>
  </si>
  <si>
    <t>Žemės, kurios projektinė planinė medžiaga susieta su LKS 94 koordinačių sistema, plotas (tūkst. ha)</t>
  </si>
  <si>
    <t>Remti žemės ūkio bei smulkaus ir vidutinio verslo subjektus</t>
  </si>
  <si>
    <t xml:space="preserve">Savivaldybės kaimo rėmimo programos priemonių įgyvendinimas </t>
  </si>
  <si>
    <t>Savivaldybės smulkiojo ir vidutinio verslo plėtros programos įgyvendinimas</t>
  </si>
  <si>
    <t>Kurti ir palaikyti savivaldybėje saugią ir ekologiškai švarią aplinką</t>
  </si>
  <si>
    <t>Gerinti užterštų teritorijų ir vandens telkinių būklę, mažinti taršos poveikį aplinkai</t>
  </si>
  <si>
    <t>Savivaldybės aplinkos apsaugos specialiosios rėmimo programos įgyvendinimas</t>
  </si>
  <si>
    <t>Gyvūnų globos paslaugų vykdymas; beglobių gyvūnų gaudymo, karantinavimo, eutanazijos ir utilizavimo paslaugų vykdymas</t>
  </si>
  <si>
    <t>Kitos priemonės aplinkos teršimui mažinti (lietaus nuotakyno, užtvankų, tiltų ir kitų įrenginių priežiūra ir remontas)</t>
  </si>
  <si>
    <t xml:space="preserve">Biržų miesto teritorijų kraštovaizdžio formavimas ir ekologinės būklės gerinimas </t>
  </si>
  <si>
    <t>Kraštovaizdžio apsauga Biržų rajono savivaldybėje</t>
  </si>
  <si>
    <t>Biržų Astravo dvaro sodybos parko sutvarkymas</t>
  </si>
  <si>
    <t>Iš viso programai</t>
  </si>
  <si>
    <t>2 Strateginis tikslas. Didinti savivaldybės valdymo efektyvumą, skatinti  gyventojų iniciatyvas, kultūrinį ir sportinį aktyvumą</t>
  </si>
  <si>
    <t>Užtikrinti savivaldybės pastatų, infrastruktūros ir kito turto efektyvų valdymą, priežiūrą bei plėtrą</t>
  </si>
  <si>
    <t>Tinkamai prižiūrėti viešąsias erdves, gerinti statinių ir savivaldybei priklausančio turto būklę</t>
  </si>
  <si>
    <t>Seniūnijų viešojo ūkio išlaikymas</t>
  </si>
  <si>
    <t>Socialinio ir savivaldybės būsto rekonstrukcija ir remontas</t>
  </si>
  <si>
    <t>Nenaudojamo kitos paskirties pastato Biržuose, Rotušės g. 2A, pritaikymas kultūros reikmėms</t>
  </si>
  <si>
    <t>Rengti ir įgyvendinti viešosios aplinkos ir objektų plėtros, atnaujinimo ir pritaikymo visuomenės poreikiams projektus</t>
  </si>
  <si>
    <t xml:space="preserve">Buvusios Biržų miesto estrados teritorijos konversija, pritaikant teritoriją socialinei infrastruktūrai ir bendruomenės veiklai, sudarant prielaidas privačioms investicijoms </t>
  </si>
  <si>
    <t>Viešųjų erdvių Biržų m., regioninio parko teritorijoje, modernizavimas ir pritaikymas bendruomenės veiklai,  laisvalaikio užimtumui ir poilsiui</t>
  </si>
  <si>
    <t>Viešųjų erdvių Biržų m., piliavietės teritorijoje, modernizavimas ir pritaikymas bendruomenės veiklai, sveikatinimui, laisvalaikio užimtumui</t>
  </si>
  <si>
    <t>Gyvenamosios aplinkos gerinimas gyvenamuosiuose daugiabučių namų rajonuose Biržų m.</t>
  </si>
  <si>
    <t>21</t>
  </si>
  <si>
    <t>Biržų rajono Medeikių kaimo viešosios infrastruktūros atnaujinimas</t>
  </si>
  <si>
    <t>Biržų rajono Papilio miestelio viešosios infrastruktūros atnaujinimas</t>
  </si>
  <si>
    <t>Biržų rajono Rinkuškių kaimo viešosios infrastruktūros atnaujinimas</t>
  </si>
  <si>
    <t>24</t>
  </si>
  <si>
    <t>Renovacijos projektų, techninių projektų rengimas, ekspertizė (pagal Statybos ir infrastruktūros skyriaus funkcijas)</t>
  </si>
  <si>
    <t>25</t>
  </si>
  <si>
    <t>26</t>
  </si>
  <si>
    <t>Užtikrinti inžinerinių tinklų priežiūrą, atnaujinimą ir plėtrą</t>
  </si>
  <si>
    <t xml:space="preserve">Miestų ir gyvenviečių gatvių apšvietimas, apšvietimo tinklų eksploatacija </t>
  </si>
  <si>
    <t>Prižiūrėti, atnaujinti ir plėsti viešąją susisiekimo infrastruktūrą</t>
  </si>
  <si>
    <t>Vietinės reikšmės kelių (gatvių) rekonstravimas ir plėtra (sandoriai)</t>
  </si>
  <si>
    <t>KD</t>
  </si>
  <si>
    <t>Vietinės reikšmės kelių (gatvių) priežiūra (išlaidos)</t>
  </si>
  <si>
    <t xml:space="preserve">Biržų miesto, D.Poškos–J.Šimkaus–P.Jakubėno ir Žvejų–Ežero gatvių rekonstravimas </t>
  </si>
  <si>
    <t>Ekologiško viešojo transporto Biržų rajono savivaldybėje plėtra, įsigyjant ekologiškas transporto priemones</t>
  </si>
  <si>
    <t>Užtikrinti darnią Biržų rajono teritorinę plėtrą organizuojant planavimo dokumentų rengimą</t>
  </si>
  <si>
    <t>Rengti teritorijų planavimo dokumentus</t>
  </si>
  <si>
    <t>Teritorijų planavimo ir kitų planavimo dokumentų Biržų rajone parengimas</t>
  </si>
  <si>
    <t>Įvykdymo terminas (ketv.)</t>
  </si>
  <si>
    <t>Veiklos pavadinimas</t>
  </si>
  <si>
    <t>Proceso ir/ar indėlio vertinimo kriterijaus</t>
  </si>
  <si>
    <t>Finansavimas</t>
  </si>
  <si>
    <t>Reikšmė</t>
  </si>
  <si>
    <t>tūkst.Eur</t>
  </si>
  <si>
    <t>TIKSLŲ, UŽDAVINIŲ, PRIEMONIŲ, VEIKLŲ, ASIGNAVIMŲ IR VERTINIMO KRITERIJŲ SUVESTINĖ</t>
  </si>
  <si>
    <t>Reprezentacinės išlaidos</t>
  </si>
  <si>
    <r>
      <t xml:space="preserve">Dviračių ir pėsčiųjų tako Biržų mieste J. Basanavičiaus, Malūno, Atgimimo ir Jaunimo g. </t>
    </r>
    <r>
      <rPr>
        <sz val="10"/>
        <rFont val="Times New Roman"/>
        <family val="1"/>
      </rPr>
      <t>prie Širvėnos ežero įrengimas (II etapas)</t>
    </r>
  </si>
  <si>
    <t>Valstybės biudžeto asignavimų poreikio valstybės perduotai savivaldybėms prikirtų archyvinių dokumentų tvarkymo funkcijai atlikti planavimas pagal patvirtintas lėšų apskaičiavimo metodikas</t>
  </si>
  <si>
    <t>Likviduotų valsybės ir ne valstybės institucijų dokumentų priėmimas ir ekspetizė</t>
  </si>
  <si>
    <t>Pagal fizinių ir juridinių asmenų prašymus patvirtintų saugomų dokumentų kopijųir jų pagrindu parengtų pažymų išdavimas (SODRAI siunčiamos elektroninės siuntos)</t>
  </si>
  <si>
    <t>Fizinių ir juridinių asmenų konsultavimas dokumentų perdavimo klausimais</t>
  </si>
  <si>
    <t>Metodinių rekomendacijų kalbos taisyklingumo klausimais rengimas ir skelbimas savivaldybės interneto svetainėje</t>
  </si>
  <si>
    <t>Įstaigų dokumentų kalbos taisyklingumo ir atitikties Dokumentų rengimo taisyklėms tikrinimas</t>
  </si>
  <si>
    <t>Biržų rajono mobilizacijos plano tikslinimas</t>
  </si>
  <si>
    <t>Civilinės saugos pratybų organizavimas</t>
  </si>
  <si>
    <t>Savivaldybės ekstremalių situacijų valdymo plano tikslinimas</t>
  </si>
  <si>
    <t>Ekstremalių situacijų komisijos posėdžių organizavimas</t>
  </si>
  <si>
    <t>Civilinės saugos būklės patikrinimų vykdymas savivaldybės ūkio subjektuose</t>
  </si>
  <si>
    <t>Atliekamas civilinės būklės aktų registravimas</t>
  </si>
  <si>
    <t>I</t>
  </si>
  <si>
    <t>II</t>
  </si>
  <si>
    <t>I-IV</t>
  </si>
  <si>
    <t>IV</t>
  </si>
  <si>
    <t>II-III</t>
  </si>
  <si>
    <t>Oficialių svečių priėmimas Savivaldybėje</t>
  </si>
  <si>
    <t>Savivaldybės atstovų oficialūs vizitai</t>
  </si>
  <si>
    <t>6 Programa. Infrastruktūros objektų plėtros bei priežiūros ir teritorijų planavimo programa</t>
  </si>
  <si>
    <t>Atliekų, kurių turėtojo nustatyti neįmanoma arba kuris nebeegzistuoja, tvarkymas</t>
  </si>
  <si>
    <t>Savivaldybės visuomenės sveikatos rėmimo specialiosios programos vykdymas</t>
  </si>
  <si>
    <t>Priemonių, numatytų LR medžioklės įstatyme, rėmimas</t>
  </si>
  <si>
    <t>Savivaldybės apilinkos monitoringo 2017-2022 m. programos vykdymas</t>
  </si>
  <si>
    <t>II-IV</t>
  </si>
  <si>
    <t>Ekologinis švietimas</t>
  </si>
  <si>
    <t>Agluonos upės ir Šievėnos ežero augalijos (makrofitų) šienavimas</t>
  </si>
  <si>
    <t>III</t>
  </si>
  <si>
    <t>Beglobių, bepriežiūrių gyvūnų gaudymas, vakcinavimas, laikymas</t>
  </si>
  <si>
    <t xml:space="preserve"> Asmenų, norinčių globoti ar įvaikinti vaiką, parengimas</t>
  </si>
  <si>
    <t xml:space="preserve"> Atvejų, kai galimai pažeidžiamos vaiko teisės, aptarimų organizavimas</t>
  </si>
  <si>
    <t>Globojamų vaikų lankymas šeimose, šeimynose, institucijose</t>
  </si>
  <si>
    <t>Pasitarimų su socialiniais partneriais organizavimas</t>
  </si>
  <si>
    <t>III-IV</t>
  </si>
  <si>
    <t>Palūkanų už paskolas ir kitų susijusių išlaidų mokėjimas</t>
  </si>
  <si>
    <t>Paskolų grąžinimas pagal sutartyse nustatytus grafikus</t>
  </si>
  <si>
    <t>Sporto ir sveikatingumo komplekso, Vytauto g. 32, Biržuose, statybos techninio projekto parengimas</t>
  </si>
  <si>
    <t xml:space="preserve">Teisės aktų, reglamentuojančių brandos egzaminų, pagrindinio ugdymo patikrinimo, įskaitų organizavimą ir vykdymą, projektų parengimas </t>
  </si>
  <si>
    <t>Brandos egzaminų centrų suformavimas ir įregistravimas duomenų perdavimo sistemoje</t>
  </si>
  <si>
    <t xml:space="preserve">Dokumentų dėl išorės vertinimo parengimas </t>
  </si>
  <si>
    <t>Neformaliojo vaikų švietimo (NVŠ) programų įgyvendinimo koordinavimas</t>
  </si>
  <si>
    <t>Atmintinų dienų, etnografinių, kalendorinių, valstybinių švenčių, Biržų miesto šventės rengimo koordinavimas</t>
  </si>
  <si>
    <t>Leidybos, skirtos Biržų krašto kultūrai reprezentuoti, koordinavimas</t>
  </si>
  <si>
    <t>Savivaldybės meno kolektyvų išvykų  koordinavimas</t>
  </si>
  <si>
    <t>Teisės aktų, reglamentuojančių neformalųjį vaikų švietimą, projektų parengimas</t>
  </si>
  <si>
    <t>Savivaldybės tarybos komitetų posėdžių organizavimas</t>
  </si>
  <si>
    <t>Savivaldybės tarybos etikos komisijos posėdžių organizavimas</t>
  </si>
  <si>
    <t>Savivaldybės tarybos antikorupcijos komisijos posėdžių organizavimas</t>
  </si>
  <si>
    <t>Savivaldybės tarybos kolegijos posėdžių organizavimas</t>
  </si>
  <si>
    <t>Biržų miesto lietaus nuotakyno ir tiltų priežiūros darbai</t>
  </si>
  <si>
    <t>Biržų miesto tiltų medinių konstrukcijų remontas</t>
  </si>
  <si>
    <t>Biržų miesto asfalto dangos ir šaligatvių remonto darbai</t>
  </si>
  <si>
    <t xml:space="preserve">Miesto stebėjimo vaizdo duomenų perdavimo paslaugos </t>
  </si>
  <si>
    <t>Infrastruktūros (susisiekimo komunikacijų) remontas, dalyvaujant fiziniams ir juridiniams asmenims</t>
  </si>
  <si>
    <t>Apšvietimo įrenginių išlaikymas, priežiūra ir techninis aptarnavimas</t>
  </si>
  <si>
    <t>Biržų miesto gatvių su žvyro danga priežiūra (žvyravimas, greideriavimas)</t>
  </si>
  <si>
    <t>Prižiūrimų Biržų miesto gatvių su žvyro danga ilgis (km)</t>
  </si>
  <si>
    <t>Biržų rajono seniūnijų kelių ir gatvių su žvyro danga priežiūra (žvyravimas, greideriavimas)</t>
  </si>
  <si>
    <t>Prižiūrimų Biržų rajono seniūnijų kelių ir gatvių su žvyro danga ilgis (km)</t>
  </si>
  <si>
    <t>Biržų miesto gatvių su asfalto danga priežiūra (duobių užtaisymas išdaužų vietose)</t>
  </si>
  <si>
    <t>Biržų rajono seniūnijų gatvių su asfalto danga priežiūra (duobių užtaisymas išdaužų vietose)</t>
  </si>
  <si>
    <t>Biržų r. sav. vietinės reikšmės kelių ir gatvių priežiūra (horizontalus ženklinimas)</t>
  </si>
  <si>
    <t>Biržų r. sav. vietinės reikšmės  kelių ir gatvių priežiūra (šulinių dangčių aukščių reguliavimas)</t>
  </si>
  <si>
    <t>Biržų r. seniūnijų vietinės reikšmės  kelių ir gatvių priežiūra  (priežiūra žiemos metu)</t>
  </si>
  <si>
    <t>Biržų miesto gatvių priežiūra žiemos metu</t>
  </si>
  <si>
    <t>Biržų r. sav. lietaus nuotakyno remontas</t>
  </si>
  <si>
    <t>Biržų r. sav. šaligatvių remontas</t>
  </si>
  <si>
    <t>Konkursų valstybės tarnautojų pareigoms organizavimas</t>
  </si>
  <si>
    <t>Atrankų į darbuotojų, dirbančių pagal darbo sutartis pareigas organizavimas</t>
  </si>
  <si>
    <t>Valstybės tarnautojų tarnybinės veiklos vertinimo komisijų posėdžių organizavimas</t>
  </si>
  <si>
    <t>Seminarų/mokymų organizavimas savivaldybės administracijos darbuotojams</t>
  </si>
  <si>
    <t>I-II</t>
  </si>
  <si>
    <t>Seminarų/mokymų organizavimas savivaldybės tarybos nariams</t>
  </si>
  <si>
    <t>Dviračių ir pėsčiųjų tako įrengimo darbai</t>
  </si>
  <si>
    <t>Melioracijos griovių remontas ir priežiūra</t>
  </si>
  <si>
    <t>Valstybei nuosavybės teise priklausančių 12,5 cm ir didesnių drenažo rinktuvų remontas</t>
  </si>
  <si>
    <t>Vandens pralaidų remontas (avarinių gedimų taisymo darbai)</t>
  </si>
  <si>
    <t>Projektinės sąmatinės dokumentacijos parengimas melioracijos statinių remonto darbams atlikti</t>
  </si>
  <si>
    <t>Melioracijos statinių rekonstravimas ūkininkų žemėse</t>
  </si>
  <si>
    <t>Melioracijos fondo apskaita ir kadastras. Verčių ir nusidėvėjimo skaičiavimas.</t>
  </si>
  <si>
    <t>Melioracijos projektų M 1:2000 mini duomenų (griovių, rinktuvų, hidroįrenginių statinių) vektorizavimas ir atributinių duomenų parengimas pagal Mel gis specifikaciją</t>
  </si>
  <si>
    <t>Dokumentų priėmimas ir patikra, sprendimų parengimas, išmokų perskaičiavimas ir pratęsimas, pašalpos išmokėjimo dokumentų parengimas ir duomenų suvedimas į sistemą, bylų parengimas išsiuntimui</t>
  </si>
  <si>
    <t>Šalpos pensininko pažymėjimų išdavimas</t>
  </si>
  <si>
    <t>Slaugos ir priežiūros (pagalbos) tikslinių kompensacijų ir šalpos kompensacijų dokumentų priėmimas ir patikra, sprendimų parengimas, išmokų perskaičiavimas ir pratęsimas, pašalpos išmokėjimo dokumentų parengimas ir duomenų į sistemas suvedimas, pranešimų teikimas Valstybinio socialinio draudimo fondo valdybos Biržų skyriui, bylų parengimas išsiuntimui; specialiųjų poreikių nustatymas neįgaliesiems (prašymų priėmimas, lygio įvertinimas, sprendimo parengimas, neįgaliojo pažymėjimo išdavimas)</t>
  </si>
  <si>
    <t>Dokumentų priėmimas ir patikra, pašalpos išmokėjimo dokumentų parengimas ir duomenų suvedimas į sistemas</t>
  </si>
  <si>
    <t>Išmokų vaikams dokumentų priėmimas ir patikra, pašalpos išmokėjimo dokumentų parengimas ir duomenų suvedimas į sistemą</t>
  </si>
  <si>
    <t xml:space="preserve">Išmokų vaikams pažymų kompetentingai valdžios institucijai apie išmokėtas išmokas šeimai ir lietuviams, gyvenantiems užsienyje, rengimas </t>
  </si>
  <si>
    <t>Dokumentų priėmimas ir patikra, informacijos iš duomenų bazių surinkimas, turto vertės nustatymas, sprendimų parengimas, pašalpos išmokėjimo dokumentų parengimas ir duomenų į sistemą suvedimas, komisijos darbo organizavimas, duomenų pateikimas Buhalterinės apskaitos skyriui</t>
  </si>
  <si>
    <t>Dokumentų priėmimas ir patikra, informacijs iš duomenų bazių surinkimas, turto vertės nustatymas, pažymų apie šeimos pajamas parengimas ir duomenų suvedimas į sistemą, komisijos darbo organizavimas, duomenų pateikimas Buhalterinės apskaitos skyriui</t>
  </si>
  <si>
    <t>Finansinės paramos teikimas užsienyje mirusių Lietuvos Respublikos piliečių palaikų pervezimui į Lietuvą dokumentų priėmimas ir patikra, Administracijos direktoriaus įsakymų rengimas, visų dokumentų pateikimas Buhalterinės apskaitos skyriui</t>
  </si>
  <si>
    <t>Dokumentų priėmimas ir patikra, matinimimo skyrimo dokumentų parengimas ir duomenų suvedimas į sistemą</t>
  </si>
  <si>
    <t>Duomenų rinkimas ataskaitoms paruošti</t>
  </si>
  <si>
    <t>Dokumentų priėmimas ir patikra, paramos išmokėjimo dokumentų parengimas ir duomenų suvedimas į sistemą</t>
  </si>
  <si>
    <t>Organizaciniai darbai vykdant asmenų būklės peržiūrėjimą</t>
  </si>
  <si>
    <t>Socialinės priežiūros socialinės rizikos šeimoms teikimo savivaldybėje ataskaitos sudarymas</t>
  </si>
  <si>
    <t>Organizaciniai darbai skiriant socialines paslaugas (prašymų ir dokumentų priėmimas ir patikra, teikimas komisijos nagrinėjimui, protokolo ir sprendimų parengimas, duomenų suvedimas į SPIS)</t>
  </si>
  <si>
    <t>Dokumentų priėmimas ir patikra, jų teikimas komisijai svarstyti, protokolų ir sprendimų parengimas</t>
  </si>
  <si>
    <t>Maisto iš ES intervencinių atsargų tiekimo organizavimo labiausiai nepasiturintiems Biržų rajono gyventojams programos administravimas</t>
  </si>
  <si>
    <t>Sutarčių parengimas su vaikų dienos centrais</t>
  </si>
  <si>
    <t>Organizaciniai darbai pritaikant būstus neįgaliesiems (prašymų ir dokumentų būstams pritaikyti priėmimas ir patikra, eilės sudarymas, lėšų planavimas, darbų prikimo organizavimas, būsto pritaikymo darbų organizavimas, ataskaitų rengimas)</t>
  </si>
  <si>
    <t>Statybos techninė priežiūra</t>
  </si>
  <si>
    <t>Socialinės reabilitacijos paslaugų neįgaliesiems bendruomenėje teikimui programos sąmatos sudarymas, paraiškų lėšoms gauti pildymas ir ataskaitų apie panaudotas lėšas teikimas</t>
  </si>
  <si>
    <t>Pateiktų programų vertinimo ir lėšų skyrimo organizavimas (paraiškų vertinimas, paraiškos rengimas, sutarčių rengimas)</t>
  </si>
  <si>
    <t>Duomenų Buhalterinės apskaitos skyriui teikimas planavimui ir ataskaitoms parengti</t>
  </si>
  <si>
    <t>Vaiko raidos sutrikimų ankstyvosios reabilitacijos paslaugų teikimas</t>
  </si>
  <si>
    <t>Tiesiogiai stebimo trumpo gydymo kurso (DOTS) paslaugų teikimas ir kabineto išlaikymas</t>
  </si>
  <si>
    <t xml:space="preserve">Dalinis draudimo įmokų kompensavimas kaimo gyventojams, kurie dėl gaisrų, stichinių nelaimių, gyvulių užkrečiamų ligų padarytų nuostolių einamaisiais metais visiškai arba iš dalies prarado pastatus, žemės ūkio techniką ir įrenginius, gyvulius, pašarus      </t>
  </si>
  <si>
    <t>Dalinis draudimo įmokų kompensavimas kaimo bendruomenėms, įgyvendinančioms kaimo plėtros projektus</t>
  </si>
  <si>
    <t>Žemdirbių dalyvavimo konferencijose, parodose, mugėse išlaidų dalinis kompensavimas. Pažangiai ūkininkaujančių ūkininikų – nugalėtojų "Metų ūkio konkurse", artojų bei melžėjų varžybose skatinimas</t>
  </si>
  <si>
    <t>Mokyklinių ir UAB "Biržų autobusų parkas" autobusų maršrutų derinimas</t>
  </si>
  <si>
    <t>Dokumentų priėmimas ir patikra antrojo laipsnio valstybinei pensijai skirti, komisijos darbo organizavimas, teikimo rengimas</t>
  </si>
  <si>
    <t>Vienkartinių išmokų vaikams mokėjimo dokumentų priėmimas ir patikra, pašalpos išmokėjimo dokumentų parengimas ir duomenų suvedimas į sistemą</t>
  </si>
  <si>
    <t>Laidojimo pašalpų mokėjimo dokumentų priėmimas ir patikra, sprendimo parengimas, pašalpos išmokėjimo dokumentų parengimas, pateikimas Buhalterinės apskaitos skyriui ir duomenų suvedimas į sistemą</t>
  </si>
  <si>
    <t>Dokumentų priėmimas ir patikra, parengimas komisijos svarstymui, Administracijos direktoriaus įsakymų projektų ir paramos išmokėjimo dokumentų parengimas, duomenų suvedimas į sistemas ir pateikimas Buhalterinės apskaitos skyriui</t>
  </si>
  <si>
    <t>Dokumentų dėl kredito ir palūkanų kompensacijų daugiabučių namų renovacijai priėmimas ir patikra, informacijos iš duomenų bazių surinkimas, pažymų apie šeimos pajamas parengimas ir duomenų suvedimas į sistemas, duomenų pateikimas Buhalterinės apskaitos skyriui</t>
  </si>
  <si>
    <t>tūkst. Eur</t>
  </si>
  <si>
    <t>Žemės ūkio technikos įregistravimas, registracijos duomenų pakeitimas ir išregistravimas</t>
  </si>
  <si>
    <t>Traktorių ir kitos žemės ūkio technikos apžiūros talonų išdavimas</t>
  </si>
  <si>
    <t>Ūkininkų ūkių įregistravimas, išregistravimas ir duomenų patikslinimas</t>
  </si>
  <si>
    <t>Žemės ūkio valdų registravimas ir atnaujinimas</t>
  </si>
  <si>
    <t>Paraiškų dėl paramos bičių laikytojams už papildomą bičių maitinimą priėmimas</t>
  </si>
  <si>
    <t>Grūdinių ir (arba) aliejinių augalų pasėlių deklaravimas, kurių plotas sudaro 50 ha ir daugiau</t>
  </si>
  <si>
    <t xml:space="preserve">Melioruoto žemių ploto aptarnavimas, kurį sudaro siurblinėmis sausinamas žemės plotas, kitas nusausintas (išskyrus siurblinėmis sausinamą) žemės plotas ir tvenkinių žemės plotas einamųjų metų sausio 1 d. </t>
  </si>
  <si>
    <t xml:space="preserve">Griovių ir pylimų savivaldybėje apskaita einamųjų metų sausio 1 d. </t>
  </si>
  <si>
    <t>Paraiškų draudimo įmokoms ir kredito palūkanoms kompensuoti priėmimas</t>
  </si>
  <si>
    <t xml:space="preserve">Pasėlių deklaravimo paraiškų  priėmimas  </t>
  </si>
  <si>
    <t xml:space="preserve">Paraiškų priėmimas pagal Lietuvos kaimo plėtros priemones (išmokoms už plotus) kartu su deklaravimo paraiškomis </t>
  </si>
  <si>
    <t>Prašymų, nuostoliams apskaičiuoti dėl medžiojamųjų gyvūnų (vilkų) padarytos žalos ūkiniams gyvūnams, priėmimas</t>
  </si>
  <si>
    <t>Paraiškų atlyginti nuostolius, kuriuos patyrė gyvūnų savininkai vykdydami gyvūnų užkrečiamųjų ligų židinių likvidavimo ir dėl šių ligų taikomas veterinarinės sanitarijos priemones, priėmimas</t>
  </si>
  <si>
    <t>Laukų pasėlių deklaracijose deklaravimas</t>
  </si>
  <si>
    <t>Nacionalinės paramos pagal priimtas pasėlių deklaravimo paraiškas išmokėjimas</t>
  </si>
  <si>
    <t>Gyvenamųjų patalpų pirkimas</t>
  </si>
  <si>
    <t>Biržų rajono savivaldybės smulkiojo ir vidutinio verslo plėtros programoje numatytų  verslumo skatinimo priemonių finansavimas</t>
  </si>
  <si>
    <t>Biržų rajono savivaldybės užimtumo didinimo programos parengimas ir įgyvendinimas</t>
  </si>
  <si>
    <t>Viešųjų erdvių, kapinių, paminklų, viešųjų prieigų, želdynų priežiūra bei tvarkymas</t>
  </si>
  <si>
    <t>Seniūnijos veiklos užtikrinimas</t>
  </si>
  <si>
    <t>Notarinių veiksmų atlikimas</t>
  </si>
  <si>
    <t>Seniūnijos archyvo tvarkymas</t>
  </si>
  <si>
    <t>Seniūnijos seniūnaičių rinkimų organizavimas</t>
  </si>
  <si>
    <t>Išrinktų seniūnaičių skaičius</t>
  </si>
  <si>
    <t>Seniūnaičių ar seniūnijos gyventojų sueigų organizavimas</t>
  </si>
  <si>
    <t>Darbuotojų kvalifikacijos tobulinimas</t>
  </si>
  <si>
    <t>Maisto iš ES intervencinių atsargų tiekimo organizavimas labiausiai nepasiturintiems seniūnijos gyventojams</t>
  </si>
  <si>
    <t>Gyvenamosios vietos deklaravimo duomenų tvarkymas</t>
  </si>
  <si>
    <t>Viešojo naudojimo teritorijų tvarkymas</t>
  </si>
  <si>
    <t>Atliekų viešosiose teritorijose tvarkymas (kub.m.)</t>
  </si>
  <si>
    <t>Kapinių plotas (ha)</t>
  </si>
  <si>
    <t>Nuimto derliaus ataskaitų pildymas</t>
  </si>
  <si>
    <t>Atsakingas asmuo</t>
  </si>
  <si>
    <t>Piniginės socialinės paramos teikimo komisijos posėdžių šaukimas</t>
  </si>
  <si>
    <t>Gatvių apšvietimo tinklų eksploatacija ir plėtra</t>
  </si>
  <si>
    <t>Vietinės reikšmės kelių (gatvių) priežiūra ir remontas</t>
  </si>
  <si>
    <t>Prižiūrimų vietinės reikšmės kelių (gatvių) ilgis (km)</t>
  </si>
  <si>
    <t>Socialinių būstų priežiūra</t>
  </si>
  <si>
    <t>Miesto pirties išlaikymas</t>
  </si>
  <si>
    <t>Socialinių būstų plotas (kv.m.)</t>
  </si>
  <si>
    <t>Vedėjas Kęstutis Knizikevičius</t>
  </si>
  <si>
    <t>Vedėja Zita Marcinkevičiūtė</t>
  </si>
  <si>
    <t>Vedėja Dalia Šarkūnienė</t>
  </si>
  <si>
    <t>Vedėja Inga Kučienė</t>
  </si>
  <si>
    <t>Lėšų poreikiui šildymo kompensacijoms mokėti apskaičiuoti reikalingos informacijos paruošimas, skirtų lėšų naudojimo ataskaitų sudarymas</t>
  </si>
  <si>
    <t>Lėšų poreikiui socialinėms išmokoms ir kompensacijoms mokėti apskaičiuoti reikalingos informacijos paruošimas, skirtų lėšų naudojimo ataskaitų sudarymas</t>
  </si>
  <si>
    <t>Lėšų poreikiui įstatymuose nustatytoms socialinėms pašalpoms apskaičiuoti reikalingos informacijos paruošimas</t>
  </si>
  <si>
    <t>Lėšų poreikiui socialinei paramai mokiniams apskaičiuoti reikalingos informacijos paruošimas, skirtų lėšų naudojimo ataskaitų sudarymas</t>
  </si>
  <si>
    <t>Socialinės globos paslaugų teikimo asmenims su sunkia negalia ataskaitų apie panaudotas lėšas teikimas</t>
  </si>
  <si>
    <t>Šalpos išmokų administravimui porgramos sąmatos sudarymas, ataskaitų apie panaudotas lėšas teikimas</t>
  </si>
  <si>
    <t>Valstybės biudžeto lėšų poreikiui valstybinėms šalpos išmokoms apskaičiuoti reikalingos informacijos paruošimas</t>
  </si>
  <si>
    <t>Išmokų vaikams administravimui programos sąmatos sudarymas, ataskaitų apie panaudotas lėšas teikimas</t>
  </si>
  <si>
    <t>Valstybės biudžeto lėšų poreikiui išmokoms vaikams apskaičiuoti reikalingos informacijos paruuošimas</t>
  </si>
  <si>
    <t>Vedėja Loreta Munikienė</t>
  </si>
  <si>
    <t>Programos kodas</t>
  </si>
  <si>
    <t>Priemonės vykdytojo pavadinimas</t>
  </si>
  <si>
    <t xml:space="preserve">Švietimo, kultūros ir sporto skyrius </t>
  </si>
  <si>
    <t>Biržų rajono savivaldybės administracija</t>
  </si>
  <si>
    <t>Švietimo, kultūros ir sporto skyrius</t>
  </si>
  <si>
    <t>Strateginio planavimo ir turto valdymo skyrius</t>
  </si>
  <si>
    <t>Statybos ir infrastruktūros skyrius</t>
  </si>
  <si>
    <t xml:space="preserve">Strateginio planavimo ir turto valdymo skyrius </t>
  </si>
  <si>
    <t xml:space="preserve"> Socialinės paramos skyrius </t>
  </si>
  <si>
    <t>Socialinės paramos skyrius</t>
  </si>
  <si>
    <t xml:space="preserve">Socialinės paramos skyrius </t>
  </si>
  <si>
    <t>Biržų miesto seniūnija</t>
  </si>
  <si>
    <t>Nemunėlio Radviliškio seniūnija</t>
  </si>
  <si>
    <t>Pabiržės seniūnija</t>
  </si>
  <si>
    <t>Pačeriaukštės seniūnija</t>
  </si>
  <si>
    <t>Papilio seniūnija</t>
  </si>
  <si>
    <t>Parovėjos seniūnija</t>
  </si>
  <si>
    <t>Širvėnos seniūnija</t>
  </si>
  <si>
    <t>Vabalininko seniūnija</t>
  </si>
  <si>
    <t>Architektūros ir urbanistikos skyrius</t>
  </si>
  <si>
    <t xml:space="preserve">Parovėjos seniūnija </t>
  </si>
  <si>
    <t>Bendrasis skyrius</t>
  </si>
  <si>
    <t>Civilinės metrikacijos skyrius</t>
  </si>
  <si>
    <t>Teisės skyrius</t>
  </si>
  <si>
    <t>Žemės ūkio skyrius</t>
  </si>
  <si>
    <t xml:space="preserve"> Socialinės paramos skyrius</t>
  </si>
  <si>
    <t>Biudžeto skyrius</t>
  </si>
  <si>
    <t>Personalo skyrius</t>
  </si>
  <si>
    <t>Buhalterinės apskaitos skyrius</t>
  </si>
  <si>
    <t>Centralizuotas vidaus audito skyrius</t>
  </si>
  <si>
    <t>Viešųjų pirkimų skyrius</t>
  </si>
  <si>
    <t xml:space="preserve"> Žemės ūkio skyrius</t>
  </si>
  <si>
    <t xml:space="preserve">Statybos ir infrastruktūros skyrius </t>
  </si>
  <si>
    <t xml:space="preserve"> Strateginio planavimo ir turto valdymo skyrius</t>
  </si>
  <si>
    <t xml:space="preserve">Architektūros ir urbanistikos skyrius </t>
  </si>
  <si>
    <t>Finansavimo šaltiniai</t>
  </si>
  <si>
    <t>Savivaldybės biudžeto lėšos</t>
  </si>
  <si>
    <t>Mokinio krepšelio lėšos</t>
  </si>
  <si>
    <t>Speciali tikslinė dotacija mokykloms (klasėms), skirtoms mokiniams, turintiems specialiųjų ugdymosi poreikių, išlaikyti</t>
  </si>
  <si>
    <t>ŪL (spec.por.)</t>
  </si>
  <si>
    <t xml:space="preserve">Skirta išlaidoms, susijusioms su savivaldybių mokyklų bendrojo ugdymo mokytojų skaičiaus optimizavimu </t>
  </si>
  <si>
    <t>ŠMM- optim.</t>
  </si>
  <si>
    <t>Specialiosios programos lėšos</t>
  </si>
  <si>
    <t>Europos Sąjungos paramos lėšos</t>
  </si>
  <si>
    <t>Valstybės biudžeto lėšos</t>
  </si>
  <si>
    <t>Savivaldybei grąžintos (kompensuotos) ankstesniais metais panaudotų paskolų lėšos</t>
  </si>
  <si>
    <t>Banko paskolos lėšos (Savivaldybės ilgalaikė paskola)</t>
  </si>
  <si>
    <t>Banko paskolos lėšos (Finansų ministerijos suteikta EIB paskola)</t>
  </si>
  <si>
    <t>BP (FM)</t>
  </si>
  <si>
    <t>Valstybės investicijų programa</t>
  </si>
  <si>
    <t>Vyriausiasis specialistas Marijonas Nemanis</t>
  </si>
  <si>
    <t>Vyriausioji specialistė Jolanta Vaitkevičienė</t>
  </si>
  <si>
    <t>Vyriausioji specialistė Jurga Bagamolovienė</t>
  </si>
  <si>
    <t>Socialinių išmokų specialistė Aušrelė Mizarienė</t>
  </si>
  <si>
    <t>Socialinių išmokų specialistė Ingrida Šernienė</t>
  </si>
  <si>
    <t xml:space="preserve"> Socialinių išmokų specialistė Ingrida Šernienė</t>
  </si>
  <si>
    <t>Vyresnioji specialistė Lionė Jarusevičienė</t>
  </si>
  <si>
    <t>Socialinių išmokų specialistė Skaidra Pavilionienė</t>
  </si>
  <si>
    <t>Socialinių išmokų specialistė Ina Zanemunčekovienė</t>
  </si>
  <si>
    <t>Socialinių išmokų specialistė Jurga Serapinienė</t>
  </si>
  <si>
    <t>Vyriausiasis specialistas Remigijus Šaknys</t>
  </si>
  <si>
    <t>Vyriausioji specialistė Daina Kolomakienė</t>
  </si>
  <si>
    <t>Vyriausioji specialistė Aldona Jurkštaitė</t>
  </si>
  <si>
    <t>Vyriausioji specialistė Lina Vireliūnienė</t>
  </si>
  <si>
    <t>Vyriausioji specialistė Kristina Šimonienė</t>
  </si>
  <si>
    <t>Vyriausioji specialistė Kristina Spalvienė</t>
  </si>
  <si>
    <t>Vedėja Deimantė Prunskienė</t>
  </si>
  <si>
    <t>Vyriausioji specialistė - savivaldybės kalbos tvarkytoja Rita Kurganovaitė</t>
  </si>
  <si>
    <t>Vyriausioji specialistė Birutė Burbulienė</t>
  </si>
  <si>
    <t>Vyriausioji specialistė Erika Kazlauskaitė</t>
  </si>
  <si>
    <t>Vyriausioji specialistė Erika Kazkauskaitė</t>
  </si>
  <si>
    <t>Vyriausioji specialistė Sandra Balčiūnienė</t>
  </si>
  <si>
    <t>Vyresnysis inžinierius - melioratorius (vyresnysis specialistas) Rimantas Šikšnys</t>
  </si>
  <si>
    <t>Žemės ūkio specialistė specialistė Vena Mozūrienė</t>
  </si>
  <si>
    <t>Vyriausioji specialistė Sandra Balčiūnienė, žemės ūkio specialistė Vena Mozūrienė</t>
  </si>
  <si>
    <t>Žemės ūkio specialistė Vena Mozūrienė</t>
  </si>
  <si>
    <t>Socialinių išmokų specialistė Skaidra Pavilioniene</t>
  </si>
  <si>
    <t>Vyriausioji specialistė Bronė Staškevičienė</t>
  </si>
  <si>
    <t>Vyresnysis inžinierius - melioratorius  (vyresnysis specialistas)  Rimantas Šikšnys</t>
  </si>
  <si>
    <t>Vyriausiasis specialistas Laimutis Braždžionis, Vyriausiasis specialistas Petras Januškevičius</t>
  </si>
  <si>
    <t>Vyriausioji specialistė Vaida Bajorūnienė</t>
  </si>
  <si>
    <t>Vyriausiasis specialistas Petras Januškevičius</t>
  </si>
  <si>
    <t>Vyriausiasis specialistas Arvydas Baranauskas</t>
  </si>
  <si>
    <t>Vyriausiasis specialistas Laimutis Braždžionis</t>
  </si>
  <si>
    <t>Kultūros paveldo objektų tvarkymas bei kitos veiklos, susijusios su kultūros paveldu</t>
  </si>
  <si>
    <t>Techninių ir kitų projektų rengimas (pagal Architektūros ir urbanistikos skyriaus funkcijas)</t>
  </si>
  <si>
    <t>VšĮ „Vaiko užuovėja" veiklos dalinis finansavimas pagal Savivaldybės ir viešosios įstaigos bendradarbiavimo sutartį  ir veiklos programą</t>
  </si>
  <si>
    <t>Vyriausioji specialistė Gintutė Žagarienė</t>
  </si>
  <si>
    <t>Biržų lopšelio-darželio "Ąžuoliukas" ikimokyklinio ir priešmokyklinio ugdymo infrastruktūros modernizavimas (Nr. 09.1.3-CPVA-R-705-51-0001)</t>
  </si>
  <si>
    <t>Paprastojo remonto darbų pirkimas</t>
  </si>
  <si>
    <t>Paprastojo remonto darbų atlikimas</t>
  </si>
  <si>
    <t>Vyriausiasis specialistas Artūras Didzinskas</t>
  </si>
  <si>
    <t>Inžinierinių paslaugų pirkimas ir atlikimas</t>
  </si>
  <si>
    <t>Paslaugų kiekis (kompl.)</t>
  </si>
  <si>
    <t>Kapitalinio remonto darbų atlikimas</t>
  </si>
  <si>
    <t>Vyriausiasis specialistas Mindaugas Vaivada</t>
  </si>
  <si>
    <t xml:space="preserve">Kapitalinio remonto darbų pirkimas </t>
  </si>
  <si>
    <t>Kapitalinio remonto rangos darbų atlikimas</t>
  </si>
  <si>
    <t>Ilgalaikės (trumpalaikės) socialinės globos teikimas likusiems be tėvų globos ir socialinės rizikos šeimų vaikams budinčių globotojų šeimose ir bendruomeniniuose vaikų globos namuose</t>
  </si>
  <si>
    <t>Sveikatos ugdymo priemonių įgyvendinimas Biržų rajono savivaldybėje</t>
  </si>
  <si>
    <t>Paraiškos parengimas ir pateikimas finansavimui gauti</t>
  </si>
  <si>
    <t>Pirminės asmens sveikatos priežiūros paslaugų kokybės ir prieinamumo gerinimas VšĮ Biržų rajono savivaldybės poliklinikoje</t>
  </si>
  <si>
    <t>Priemonių, gerinančių ambulatorinių sveikatos priežiūros paslaugų prieinamumą tuberkulioze sergantiems asmenims, įgyvendinimas Biržų rajono savivaldybėje</t>
  </si>
  <si>
    <t>Kūno kultūros ir sporto plėtojimas</t>
  </si>
  <si>
    <t>Savanorišką veiklą organizuojančių organizacijų finansavimo programos įgyvendinimas</t>
  </si>
  <si>
    <t>Savivaldybės administracijos direktoriaus rezervas</t>
  </si>
  <si>
    <t>Vyresnysis specialistas Vaclovas Kurkauskas</t>
  </si>
  <si>
    <t>5-7</t>
  </si>
  <si>
    <t>Savivaldybės tarybos posėdžių transliavimas tiesiogiai ir posėdžių įrašų saugojimas Youtube</t>
  </si>
  <si>
    <t>Kokybės vadybos sistemos priežiūra</t>
  </si>
  <si>
    <t>Parko sutvarkymo darbų pirkimas ir vykdymas</t>
  </si>
  <si>
    <t>Žaliosios infrastruktūros vystymas žemumų upių kraštovaizdyje</t>
  </si>
  <si>
    <t>Atliekų tvarkymas (vietinė rinkliava)</t>
  </si>
  <si>
    <t>Apaščios upės pakrantės (nuo Respublikos g. iki J. Janonio g.) sutvarkymo darbų pirkimas</t>
  </si>
  <si>
    <t>Apaščios ir Agluonos upių Biržų mieste ir Širvėnos ežero pakrančių žaliosios infrastruktūros ir kraštovaizdžio išsaugojimo panaudojimo ir vystymo plano parengimas</t>
  </si>
  <si>
    <t>Turto vertinimas, inventorizacija, teisinė registracija ir kitos turto valdymo išlaidos (pardavimo skelbimai, draudimas, energetinis sertifikavimas ir kt.)</t>
  </si>
  <si>
    <t>Komunalinio ūkio objektų atnaujinimas, priežiūra  ir plėtra bei kitos išlaidos komunalinio ūkio srityje</t>
  </si>
  <si>
    <t>Vedėjas Giedrius Neviera</t>
  </si>
  <si>
    <t>Biržų kaimo gyvenamųjų vietovių atnaujinimas</t>
  </si>
  <si>
    <t>Projekto pagal priemonę Nr. 07.1.1-CPVA-V-907 "Miesto inžinierinės infrastruktūros, svarbios verslui, atnaujinimas ir plėtra" rengimas (naujo sklypo Biržų m., Plento g.2C, įrengimas, sukuriant palankią infrastruktūrą privačioms investicijoms)</t>
  </si>
  <si>
    <t>27</t>
  </si>
  <si>
    <t>Viešosios tvarkos užtikrinimo prieinamumo ir kokybės didinimas Latvijos ir Lietuvos pasienio teritorijose</t>
  </si>
  <si>
    <t>28</t>
  </si>
  <si>
    <t>Vandens transporto priemonių nusileidimo vietos įrengimas Širvėnos ežero, Biržų mieste (įlankoje greta Žvejų gatvės)</t>
  </si>
  <si>
    <t>Privačių namų, kurių gyventojai gauna mažas pajamas, prijungimas prie centralizuotos nuotekų surinkimo infrastruktūros Biržų aglomeracijoje</t>
  </si>
  <si>
    <t>KPPP</t>
  </si>
  <si>
    <t>Savivaldybės tarybos posėdžių organizavimas</t>
  </si>
  <si>
    <t>Savivaldybės tarybos posėdžių tiesioginis transliavimas ir posėdžių įrašų saugojimas Youtube</t>
  </si>
  <si>
    <t>Vyriausiasis specialistas Andrius Strelcovas</t>
  </si>
  <si>
    <t>Vedėjas Ričardas Sabas</t>
  </si>
  <si>
    <t>Viešosios tvarkos skyrius</t>
  </si>
  <si>
    <t>Kūno kultūros ir sporto centro veiklos koordinavimas</t>
  </si>
  <si>
    <t>Savivaldybės gydytoja Aušra Kunčienė</t>
  </si>
  <si>
    <t>Vietinės rinkliavos mokėjimas atliekų tvarkymo administratoriui</t>
  </si>
  <si>
    <t>Vyriausiasis specialistas Laimutis Braždžionis, vyriausiasis specialistas Petras Januškevičius</t>
  </si>
  <si>
    <t>I-III</t>
  </si>
  <si>
    <t xml:space="preserve">Susisiekimo komunikacijų (gatvių) Biržų r., Kirkilų k., Ežerėlių g. rekonstravimas </t>
  </si>
  <si>
    <t>Biržų miesto, D.Poškos–J.Šimkaus–P.Jakubėno ir Žvejų–Ežero gatvių rekonstravimo darbų atlikimas</t>
  </si>
  <si>
    <t>Apšvietinimo tinklų ir stebėjimo kamerų A.Dauguviečio parke įrengimo darbų atlikimas</t>
  </si>
  <si>
    <t>Valčių ir kitų vandens transporto priemonių nuleidimo/iškėlimo vietos, privažiavimo kelio bei liepto įrengimas</t>
  </si>
  <si>
    <t>Atliktų paslaugų kiekis (kompl.)</t>
  </si>
  <si>
    <t>Biržų rajono savivaldybės administracija (Bendrasis skyrius)</t>
  </si>
  <si>
    <t>Savivaldybės turto bei patikėjimo teise valdomo valstybės turto valdymo ir naudojimo, Savivaldybės biudžeto ir kitų piniginių išteklių naudojimo priežiūra.</t>
  </si>
  <si>
    <t>Kontrolierė Žaneta Eriksonienė</t>
  </si>
  <si>
    <t>Vedėjas Steponas Staškevičius</t>
  </si>
  <si>
    <t>Paraiškų registravimas pieno apskaitos sistemoje</t>
  </si>
  <si>
    <t>Vyriausioji specialistė Simona Gudienė</t>
  </si>
  <si>
    <t>Vyresnioji specialistė Aušra Kiznytė</t>
  </si>
  <si>
    <t>KVS modelio atnaujinimas</t>
  </si>
  <si>
    <t>Biržų kaimo P. Kalpoko, Liepų ir Alyvų gatvių rekonstravimo, vaikų žaidimo aikštelės ir pėsčiųjų ir dviračių tako įrengimo, ir Širvėnos ežero pakrantės pritaikymo poilsiui ir laisvalaikiui techninio projekto parengimas</t>
  </si>
  <si>
    <t>Dokumentų dėl vaikų apgyvendinimo viešojoje įstaigoje ,,Vaiko užuovėja" rengimas</t>
  </si>
  <si>
    <t>Budinčių globotojų paieška ir rengimas</t>
  </si>
  <si>
    <t>Sutarčių su budinčiais globotojais sudarymas</t>
  </si>
  <si>
    <t>Kultūros paveldo objektų tvarkyba</t>
  </si>
  <si>
    <t>Europos Kultūros paveldo dienų renginio organizavimas</t>
  </si>
  <si>
    <t>Vyriausiasis specialistas Dalius Mikelionis</t>
  </si>
  <si>
    <t>Techninio projekto parengimas</t>
  </si>
  <si>
    <t>Apklausų organizavimas</t>
  </si>
  <si>
    <t>Pastatų paskirties keitimo projektų rengimas</t>
  </si>
  <si>
    <t>Vabalninko miesto teritorijos bendrasis plano parengimas</t>
  </si>
  <si>
    <t>Žemės sklypų formavimo ir pertvarkymo projektų parengimas</t>
  </si>
  <si>
    <t>Socialinio darbo organizavimas socialiai pažeidžiamiems asmenims</t>
  </si>
  <si>
    <t>Viešųjų erdvių plotas (ha)</t>
  </si>
  <si>
    <t>Viešųjų teritorijų (aikščių, gatvių, važiuojamosios dalies, takų, automobilių stovėjimo aikštelių, šaligatvių valymas pagal nustatytą grafiką) (kv.m)</t>
  </si>
  <si>
    <t>Viešojo naudojimo teritorijų šienavimas, medžių, krūmų, gėlynų priežiūra (ha)</t>
  </si>
  <si>
    <t>Vyriausiasis specialistas Vaidas Viederis</t>
  </si>
  <si>
    <t>Biržų r. sav. vietinės reikšmės kelių ir gatvių priežiūra (kelio ženklai, apsauginės tvorelės, šviesoforai)</t>
  </si>
  <si>
    <t xml:space="preserve">                                                                    Iš viso uždaviniui:</t>
  </si>
  <si>
    <t xml:space="preserve">Biržų atviro jaunimo centro steigimo dokumentų paruošimas, steigimas, patvirtinimas Savivaldybės taryboje </t>
  </si>
  <si>
    <t xml:space="preserve">Jaunimo ir su jaunimu dirbančių organizacijų veiklos rėmimo programos įgyvendinimas </t>
  </si>
  <si>
    <t>Atviro darbo su jaunimu programos įgyvendinimas</t>
  </si>
  <si>
    <t>Informacijos apie galimybę teikti prašymus ir gauti verslo licenzijas ir leidimus internetu skelbimas www.birzai.lt</t>
  </si>
  <si>
    <t>Informacinių stendų įrengimas</t>
  </si>
  <si>
    <t>Vyriausioji specialistė Vena Mozūrienė</t>
  </si>
  <si>
    <t xml:space="preserve">Subjektų, kuriems suteikta ar planuojama suteikti valstybės pagalba, pateikimas ar patikrinimas Suteiktos valstybės pagalbos registre </t>
  </si>
  <si>
    <t>Administracinių paslaugų aprašymų tikslinimas, parengiant grafines veiksmų sekos schemas</t>
  </si>
  <si>
    <t>Savivaldybės teisės aktų projektų derinimas elektronine forma</t>
  </si>
  <si>
    <t>Vyriausiasis specialistas Virgilijus Kulbis</t>
  </si>
  <si>
    <t>Darbo užmokesčio apskaitos buhalterė Augė Povilionienė</t>
  </si>
  <si>
    <t>Biržų miesto vietos veiklos grupės veiklos, įgyvendinant Biržų miesto vietos plėtros strategiją 2016-2020 m., dalinis finansavimas</t>
  </si>
  <si>
    <t>Ataskaitų, susijusių su darbo rinkos politikos rengimu ir įgyvendinimu, rengimas</t>
  </si>
  <si>
    <t>Nuostolingų maršrutų kompensavimas</t>
  </si>
  <si>
    <t>Turto inventorizacijos, teisinės registracijos atlikimas</t>
  </si>
  <si>
    <t>Turto vertinimo atlikimas</t>
  </si>
  <si>
    <t>Vyriausioji specialistė Asta Čeponienė</t>
  </si>
  <si>
    <t>Investicijų projekto parengimas (jei bus paskelbtas kvietimas teikti projektinius pasiūlymus)</t>
  </si>
  <si>
    <t>Viešojo pirkimo dokumentų keleivių vežėjui vietiniais maršrutais parinkti, parengimas</t>
  </si>
  <si>
    <t>Viešojo pirkimo procedūrų techninio projekto rengėjui parinkti vykdymas</t>
  </si>
  <si>
    <t>Projekto paraiškos ES fondų finansavimui gauti parengimas</t>
  </si>
  <si>
    <t>Parduodamo Savivaldybės nekilnojamojo turto energinio sertifikavimo atlikimas</t>
  </si>
  <si>
    <t>ES ir kitos tarptautinės paramos lėšomis atnaujinto ir (ar) sukurto turto draudimas</t>
  </si>
  <si>
    <t>Žemės nuomos mokesčio apskaitos informacinės sistemos MASIS priežiūra ir plėtra</t>
  </si>
  <si>
    <t>Parduodamo Savivaldybės turto e.aukcionų skelbimas</t>
  </si>
  <si>
    <t>Investiciųjų projektų, paraiškų rengimas, konsultavimas</t>
  </si>
  <si>
    <t>Centralizuotos nuotekų surinkimo infrastruktūros mažas pajamas gaunantiems gyventojams įrengimas</t>
  </si>
  <si>
    <t>Kompensuojamų pavežėjimų ir važiavimo išlaidų kompensavimo organizavimas</t>
  </si>
  <si>
    <t>Civilinės būklės aktų registravimo ir su registravimu susijusių kitų funkcijų atlikimo tikslais duomenų tvarkymas</t>
  </si>
  <si>
    <t xml:space="preserve">                                                                        Biržų rajono savivaldybės Administracijos direktoriaus </t>
  </si>
  <si>
    <t xml:space="preserve">           PATVIRTINTA</t>
  </si>
  <si>
    <t>Darbų užbaigtumo lygis (proc.)</t>
  </si>
  <si>
    <t>Vedėja Irena Pertonienė</t>
  </si>
  <si>
    <t>Vedėja Johana Januškevičienė</t>
  </si>
  <si>
    <t>Vedėja Danguolė Šlegerienė</t>
  </si>
  <si>
    <t>Suderinta teisės aktų projektų elektronine forma (proc.)</t>
  </si>
  <si>
    <t>Priimti, patikrinti ir parengti dokumentai (vnt.)</t>
  </si>
  <si>
    <t>Parengtos ketvirtinės paslaugų teikimo ataskaitos (vnt.)</t>
  </si>
  <si>
    <t>Sudarytos programos sąmatos, parengtos paraiškos gauti lėšoms (vnt.)</t>
  </si>
  <si>
    <t>Parengtos ataskaitos apie lėšų panaudojimą (vnt.)</t>
  </si>
  <si>
    <t>Įvertintų projektų skaičius (vnt.)</t>
  </si>
  <si>
    <t>Įrengtų informacinių stendų skaičius (vnt.)</t>
  </si>
  <si>
    <t>Priimti likviduotų įmonių dokumentai (vnt.)</t>
  </si>
  <si>
    <t>Atrinktos laikino saugojimo bylos, kurių saugojimo terminas pasibaigęs (vnt.)</t>
  </si>
  <si>
    <t>Suteiktos valstybės pagalbos registrui pateiktų (patikrintų) registro objektų skaičius (vnt.)</t>
  </si>
  <si>
    <t>Suorganizuota aptarimų (vnt.)</t>
  </si>
  <si>
    <t>Aplankyta globojamų vaikų (proc.)</t>
  </si>
  <si>
    <t>Suorganizuota pasitarimų (vnt.)</t>
  </si>
  <si>
    <t>Parengtos ir paskelbtos rekomendacijos (vnt.)</t>
  </si>
  <si>
    <t>Patikrinta dokumentų (vnt.)</t>
  </si>
  <si>
    <t>Organizuota pratybų (vnt.)</t>
  </si>
  <si>
    <t>Parengta ataskaitų (vnt.)</t>
  </si>
  <si>
    <t>Organizuota posėdžių (vnt.)</t>
  </si>
  <si>
    <t>Įvykdyta patikrinimų (vnt.)</t>
  </si>
  <si>
    <t>Parengtų ataskaitų skaičius (vnt.)</t>
  </si>
  <si>
    <t>Plotas (tūkst. ha)</t>
  </si>
  <si>
    <t>Ilgis (km)</t>
  </si>
  <si>
    <t>Lėšų poreikiui apskaičiuoti reikalingos informacijos paruošimas (vnt.)</t>
  </si>
  <si>
    <t>Parengtos ketvirtinės suteiktos socialinės paramos ataskaitos (vnt.)</t>
  </si>
  <si>
    <t>Sudarytos programos sąmatos (vnt.)</t>
  </si>
  <si>
    <t>Sudarytos biudžeto vykdymo ir patirtų sąnaudų ataskaitos (vnt.)</t>
  </si>
  <si>
    <t>Tiesiogiai transliuota ir išsaugota savivaldybės tarybos posėdžių įrašų Youtube (proc.)</t>
  </si>
  <si>
    <t>Atnaujintas KVS modelis (kartai)</t>
  </si>
  <si>
    <t>Parengta techninių darbo projektų (vnt.)</t>
  </si>
  <si>
    <t>Surinkta ir išvežta įvairių atliekų (t)</t>
  </si>
  <si>
    <t>Paremta visuomenės sveikatos projektų (vnt.)</t>
  </si>
  <si>
    <t>Plotas, kuriame įdiegta prevencinių priemonių (ha)</t>
  </si>
  <si>
    <t>Asmenys, kuriems atlyginta vilkų padaryta žala (vnt.)</t>
  </si>
  <si>
    <t>Parengta programos vykdymo ataskaita (vnt.)</t>
  </si>
  <si>
    <t>Užprenumeruota laikraščių mokykloms ir bibliotekoms (vnt.)</t>
  </si>
  <si>
    <t>Paremta jaunųjų ekologų būrelių (vnt.)</t>
  </si>
  <si>
    <t>Nupjautos augalijos plotas (ha)</t>
  </si>
  <si>
    <t>Įgyvendintos planuotos priemonės (proc.)</t>
  </si>
  <si>
    <t>Parengta dokumentų dalis (proc.)</t>
  </si>
  <si>
    <t>Parengta planų (vnt.)</t>
  </si>
  <si>
    <t>Atlikta pirkimų (vnt.)</t>
  </si>
  <si>
    <t>Atnaujintų šaligatvių ilgis (m)</t>
  </si>
  <si>
    <t>Stebimų teritorijų skaičius (vnt.)</t>
  </si>
  <si>
    <t>Objektų, prie kurių remonto prisidėta savivaldybės lėšomis skaičius (vnt.)</t>
  </si>
  <si>
    <t>Parengti viešojo pirkimo dokumentai (proc.)</t>
  </si>
  <si>
    <t>Įvykdytos viešojo pirkimo procedūros (proc.)</t>
  </si>
  <si>
    <t>Pateikta paraiškų (vnt.)</t>
  </si>
  <si>
    <t>Parengta techninių projektų (vnt.)</t>
  </si>
  <si>
    <t>Atlikta techninio projekto ekspertizių (vnt.)</t>
  </si>
  <si>
    <t>Pateikta projektinių pasiūlymų (vnt.)</t>
  </si>
  <si>
    <t xml:space="preserve">Rekonstruotas vietinės reikšmės kelias (gatvė). Užbaigtumas (proc.) </t>
  </si>
  <si>
    <t xml:space="preserve">Rekonstruotų (įrengtų) pėsčiųjų takų ilgis (km). Užbaigtumas (proc.) </t>
  </si>
  <si>
    <t>Prižiūrimų Biržų m. gatvių su asfalto danga ilgis (km)</t>
  </si>
  <si>
    <t>Prižiūrimų Biržų r. seniūnijų kelių (gatvių) su asfalto danga ilgis (km)</t>
  </si>
  <si>
    <t>Biržų r. sav. prižiūrimų tvorelių (m)</t>
  </si>
  <si>
    <t>Biržų r. sav. prižiūrimų šviesoforų (kompl.)</t>
  </si>
  <si>
    <t>Žiemos metu prižiūrimų Biržų r. sav. seniūnijų kelių (gatvių ilgis) (km)</t>
  </si>
  <si>
    <t>Žiemos metu prižiūrimų Biržų m. kelių (gatvių ilgis) (km)</t>
  </si>
  <si>
    <t>Atnaujintų objektų skaičius (vnt.)</t>
  </si>
  <si>
    <t xml:space="preserve">Baigta įrengti universalių sporto aikštelių (vnt.) </t>
  </si>
  <si>
    <t xml:space="preserve">Parengtų teisės aktų projektų skaičius (vnt.) </t>
  </si>
  <si>
    <t xml:space="preserve">Suformuotų egzaminų centrų skaičius (vnt.) </t>
  </si>
  <si>
    <t xml:space="preserve">Dokumentų skaičius (vnt.) </t>
  </si>
  <si>
    <t xml:space="preserve">NVŠ programų skaičius (vnt.) </t>
  </si>
  <si>
    <t xml:space="preserve">Atliktų pirkimų skaičius (vnt.) </t>
  </si>
  <si>
    <t xml:space="preserve">Išnagrinėtų prašymų skaičius (vnt.) </t>
  </si>
  <si>
    <t xml:space="preserve">Pasirašytų sprendimų skaičius (vnt.) </t>
  </si>
  <si>
    <t xml:space="preserve">Parengtų ir išduotų šalpos pensininko papažymėjimų skaičius (vnt.) </t>
  </si>
  <si>
    <t xml:space="preserve">Parengtų pranešimų skaičius (vnt.) </t>
  </si>
  <si>
    <t xml:space="preserve">Išsiųstų bylų skaičius (vnt.) </t>
  </si>
  <si>
    <t xml:space="preserve">Pasirašytų sprendimų dėl kompensacijų mokėjimo skaičius (vnt.) </t>
  </si>
  <si>
    <t xml:space="preserve">Priimtų sprendimų dėl specialiųjų poreikių lygio nustatymo skaičius (vnt.) </t>
  </si>
  <si>
    <t xml:space="preserve">Parengtų ir išduotų neįgaliojo pažymėjimų skaičius (vnt.) </t>
  </si>
  <si>
    <t xml:space="preserve">Priimtų ir išnagrinėtų prašymų skaičius (vnt.) </t>
  </si>
  <si>
    <t xml:space="preserve">Priimtų sprendimų skaičius (vnt.) </t>
  </si>
  <si>
    <t xml:space="preserve">Parengtų pažymų skaičius (vnt.) </t>
  </si>
  <si>
    <t xml:space="preserve">Pasirašytų pažymų skaičius (vnt.) </t>
  </si>
  <si>
    <t xml:space="preserve">Pravestų posėdžių ir parengtų komisijos protokolų skaičius (vnt.) </t>
  </si>
  <si>
    <t xml:space="preserve">Prašymų kompensacijoms skaičius (vnt.) </t>
  </si>
  <si>
    <t xml:space="preserve">Pažymų apie šeimos pajamas skaičius (vnt.) </t>
  </si>
  <si>
    <t xml:space="preserve">Parengtų pažymų kreditui apmokėti skaičius (vnt.) </t>
  </si>
  <si>
    <t xml:space="preserve">Parengtų Administracijos direktoriaus įsakymų skaičius (vnt.) </t>
  </si>
  <si>
    <t xml:space="preserve">Paruoštų dokumentų skaičius (vnt.) </t>
  </si>
  <si>
    <t xml:space="preserve">Mokinių, dėl kurių buvo priimti ir išnagrinėti prašymai maitinimams, skaičius (vnt.) </t>
  </si>
  <si>
    <t xml:space="preserve">Mokinių, dėl kurių buvo priimti sprendimai, skaičius (vnt.) </t>
  </si>
  <si>
    <t xml:space="preserve">Organizuotų komisijos posėdžių ir parengtų protokolų skaičius (vnt.) </t>
  </si>
  <si>
    <t xml:space="preserve">Parengtų įsakymų projektų skaičius (vnt.) </t>
  </si>
  <si>
    <t xml:space="preserve">Kompensuotų pavėžėjimų skaičius (vnt.) </t>
  </si>
  <si>
    <t xml:space="preserve">Sutvarkytų viešųjų erdvių skaičius (vnt.) </t>
  </si>
  <si>
    <t xml:space="preserve">Parengtų sprendimų ir į SPIS suvestų duomenų skaičius (vnt.) </t>
  </si>
  <si>
    <t xml:space="preserve">Parengtų ir priimtų sprendimų skaičius (vnt.) </t>
  </si>
  <si>
    <t xml:space="preserve">Paramos maisto produktais gavėjų skaičius (vnt.) </t>
  </si>
  <si>
    <t xml:space="preserve">Įsigytų socialinių būstų skaičius (vnt.) </t>
  </si>
  <si>
    <t xml:space="preserve">Parengtų budinčių globotojų skaičius (vnt.) </t>
  </si>
  <si>
    <t xml:space="preserve">Sudarytų sutarčių skaičius (vnt.) </t>
  </si>
  <si>
    <t xml:space="preserve">Parengtų sutarčių skaičius (vnt.) </t>
  </si>
  <si>
    <t xml:space="preserve">Žmonėms su negalia pritaikytų būstų skaičius (vnt.) </t>
  </si>
  <si>
    <t xml:space="preserve">Parengtų paraiškų/ataskaitų skaičius (vnt.) </t>
  </si>
  <si>
    <t xml:space="preserve">Prižiūrimų objektų skaičius (vnt.) </t>
  </si>
  <si>
    <t xml:space="preserve">Parengtų ir pasirašytų sutarčių skaičius (vnt.) </t>
  </si>
  <si>
    <t xml:space="preserve">Parengtų paraiškų ir direktoriaus įsakymų skaičius (vnt.) </t>
  </si>
  <si>
    <t xml:space="preserve">Suteiktų vaiko raidos sutrikimų ankstyvosios reabilitacijos paslaugų skaičius (vnt.) </t>
  </si>
  <si>
    <t>Parengta ir finansavimui gauti pateikta paraiškų (vnt.)</t>
  </si>
  <si>
    <t xml:space="preserve">Parengtų ir pateiktų finansavimui gauti paraškų skaičius (vnt.) </t>
  </si>
  <si>
    <t xml:space="preserve">Surengtų švenčių, paminėjimų ir kitų renginių skaičius (vnt.) </t>
  </si>
  <si>
    <t xml:space="preserve">Leidinių skaičius (vnt.) </t>
  </si>
  <si>
    <t xml:space="preserve">Meno kolektyvų išvykų skaičius (vnt.) </t>
  </si>
  <si>
    <t xml:space="preserve">Sutvarkytų objektų skaičius (vnt.) </t>
  </si>
  <si>
    <t xml:space="preserve">Suorganizuotų renginių skaičius (vnt.) </t>
  </si>
  <si>
    <t xml:space="preserve">Organizuotų sporto renginių, varžybų skaičius (vnt.) </t>
  </si>
  <si>
    <t xml:space="preserve">Paremtų jaunimo ir su jaunimu dirbančių organizacijų projektų skaičius  (vnt.) </t>
  </si>
  <si>
    <t xml:space="preserve">Patvirtintų programų skaičius (vnt.) </t>
  </si>
  <si>
    <t xml:space="preserve">Įsteigtų atvirų jaunimo centrų skaičius (vnt.) </t>
  </si>
  <si>
    <t xml:space="preserve">Paremtų nevyriausybinių organizacijų skaičius (vnt.) </t>
  </si>
  <si>
    <t xml:space="preserve">Posėdžių skaičius (vnt.) </t>
  </si>
  <si>
    <t xml:space="preserve">Savivaldybės kontrolės ir audito tarnybos darbuotojų (etatų) skaičius (vnt.) </t>
  </si>
  <si>
    <t xml:space="preserve">Savivaldybės padalinių (seniūnijų) darbuotojų (etatų) skaičius (vnt.) </t>
  </si>
  <si>
    <t xml:space="preserve">Seniūnijos aptarnaujamos teritorijos gyventojų skaičius (vnt.) </t>
  </si>
  <si>
    <t xml:space="preserve">Notariškai atliktų įrašų skaičius (vnt.) </t>
  </si>
  <si>
    <t xml:space="preserve">Bylų skaičius (vnt.) </t>
  </si>
  <si>
    <t xml:space="preserve">Sueigų skaičius (vnt.) </t>
  </si>
  <si>
    <t xml:space="preserve">Svečių priėmimų skaičius (vnt.) </t>
  </si>
  <si>
    <t xml:space="preserve">Vizitų skaičius (vnt.) </t>
  </si>
  <si>
    <t xml:space="preserve">Parengtų ir išsiųstų ataskaitų Lietuvos vyriausiojo archyvaro tarnybai skaičius (vnt.) </t>
  </si>
  <si>
    <t xml:space="preserve">Išduotų kopijų ir pažymų skaičius (vnt.) </t>
  </si>
  <si>
    <t xml:space="preserve">Fizinių ir juridinių asmenų skaičius (vnt.) </t>
  </si>
  <si>
    <t xml:space="preserve">Civilinės būklės aktų registravimo įrašų skaičius (vnt.) </t>
  </si>
  <si>
    <t xml:space="preserve">Deklaruotos gyvenamosios vietos įrašų skaičius (vnt.) </t>
  </si>
  <si>
    <t xml:space="preserve">Plano tikslinimų skaičius (vnt.) </t>
  </si>
  <si>
    <t xml:space="preserve">Parengtų Administracijos direktoriaus įsakymų, Tarybos sprendimų projektų, ataskaitų ir protokolų skaičius (vnt.) </t>
  </si>
  <si>
    <t xml:space="preserve">Žemės ūkio technikos skaičius (vnt.) </t>
  </si>
  <si>
    <t xml:space="preserve">Talonų skaičius (vnt.) </t>
  </si>
  <si>
    <t xml:space="preserve">Ūkių skaičius (vnt.) </t>
  </si>
  <si>
    <t xml:space="preserve">Valdų skaičius (vnt.) </t>
  </si>
  <si>
    <t xml:space="preserve">Paraiškų skaičius (vnt.) </t>
  </si>
  <si>
    <t xml:space="preserve">Pareiškėjų skaičius (vnt.) </t>
  </si>
  <si>
    <t xml:space="preserve">Laukų skaičius (vnt.) </t>
  </si>
  <si>
    <t xml:space="preserve">Prašymų skaičius (vnt.) </t>
  </si>
  <si>
    <t xml:space="preserve">Pildytų ataskaitų skaičius (vnt.) </t>
  </si>
  <si>
    <t xml:space="preserve">Kompensuotų nuostolingų maršrutų skaičius (vnt.) </t>
  </si>
  <si>
    <t xml:space="preserve">Parengtų dokumentų skaičius (vnt.) </t>
  </si>
  <si>
    <t xml:space="preserve">Atliktų apklausų skaičius (vnt.) </t>
  </si>
  <si>
    <t xml:space="preserve">Paskelbtų informacijų skaičius (vnt.) </t>
  </si>
  <si>
    <t xml:space="preserve">Įvertintų teisės aktų projektų skaičius (vnt.) </t>
  </si>
  <si>
    <t xml:space="preserve">Suremontuota pralaidų skaičius (vnt.) </t>
  </si>
  <si>
    <t xml:space="preserve">Kofinansuotų melioracijos statinių naudotojų asociacijų projektų skaičius (vnt.) </t>
  </si>
  <si>
    <t xml:space="preserve">Paramą gavusių  subjektų skaičius (vnt.) </t>
  </si>
  <si>
    <t xml:space="preserve">Finansuotų SVV rėmimo priemonių skaičius (vnt.) </t>
  </si>
  <si>
    <t xml:space="preserve">Sugautų beglobių gyvūnų skaičius (vnt.) </t>
  </si>
  <si>
    <t xml:space="preserve">Aptarnaujamų abonentų skaičius (vnt.) </t>
  </si>
  <si>
    <t xml:space="preserve">Atliktų turto inventorizacijų ir teisinių registracijų skaičius (vnt.) </t>
  </si>
  <si>
    <t xml:space="preserve">Atliktų turto vertinimų skaičius (vnt.) </t>
  </si>
  <si>
    <t xml:space="preserve">Atliktų energinių sertifikavimų skaičius (vnt.) </t>
  </si>
  <si>
    <t xml:space="preserve">Apdraustų objektų skaičius (vnt.) </t>
  </si>
  <si>
    <t xml:space="preserve">Paskelbtų e.aukcionų skaičius (vnt.) </t>
  </si>
  <si>
    <t xml:space="preserve">Atliktų MASIS atnaujinimų skaičius (vnt.) </t>
  </si>
  <si>
    <t xml:space="preserve">Eksploatuojamų gatvių šviestuvų skaičius (vnt.) </t>
  </si>
  <si>
    <t xml:space="preserve">Įrengtų šviestuvų skaičius (vnt.) </t>
  </si>
  <si>
    <t xml:space="preserve">Apsilankymų skaičius (vnt.) </t>
  </si>
  <si>
    <t xml:space="preserve">Socialinių būstų, kuriuose atlikti rekonstrukcijos ir remonto darbai, skaičius (vnt.) </t>
  </si>
  <si>
    <t xml:space="preserve">Parengtų techninių dokumentų skaičius (vnt.) </t>
  </si>
  <si>
    <t xml:space="preserve">Parengtų projektų skaičius (vnt.) </t>
  </si>
  <si>
    <t xml:space="preserve">Prisijungusių abonentų skaičius (vnt.) </t>
  </si>
  <si>
    <t xml:space="preserve">Šulinių skaičius (vnt.) </t>
  </si>
  <si>
    <t xml:space="preserve">Parengtų planų skaičius (vnt.) </t>
  </si>
  <si>
    <t xml:space="preserve">BIRŽŲ RAJONO SAVIVALDYBĖS ADMINISTRACIJOS 2019 METŲ METINIS VEIKLOS PLANAS </t>
  </si>
  <si>
    <t>Išorės vertinimo organizavimas</t>
  </si>
  <si>
    <t>Mokyklų, mokinių, mokytojų mokymo pažangos ir kompetencijų ugdymo skatinimas</t>
  </si>
  <si>
    <t>Mokinių užimtumo skatinimas</t>
  </si>
  <si>
    <t>ML</t>
  </si>
  <si>
    <t>Socialinių paslaugų teikimas socialinės rizikos šeimoms, auginančioms vaikus, VšĮ Biržų rajono socialinių paslaugų centre</t>
  </si>
  <si>
    <t xml:space="preserve">Kompleksiškai teikiamų paslaugų Biržų rajono savivaldybės šeimoms organizavimas, koordinavimas ir teikimas </t>
  </si>
  <si>
    <t>Bendruomeninių vaikų globos namų ir vaikų dienos centrų tinklo plėtra Biržų rajono savivaldybėje</t>
  </si>
  <si>
    <t>Nenustatytos tapatybės ir vienišų žmonių palaikų laidojimo organizavimas</t>
  </si>
  <si>
    <t>Pagalbos pinigai socialiniams globėjams ir šeimynoms</t>
  </si>
  <si>
    <t>Sveikatos priežiūros rėmimas įgyvendinant Visuomenės sveikatos rėmimo specialiąją programą</t>
  </si>
  <si>
    <t>Gyvenimo kokybės pasienio teritorijose gerinimas įgalinant neišnaudotą nugyventų teritorijų ir bendruomenių potencialą (Nr. LLI-296)</t>
  </si>
  <si>
    <t>VšĮ Biržų r. savivaldybės poliklinikos slaugytojų kvalifikacijos kėlimas</t>
  </si>
  <si>
    <t xml:space="preserve">Jaunimo politikos įgyvendinimas bei jaunimo ir su jaunimu dirbančių organizacijų veiklos skatinimas </t>
  </si>
  <si>
    <t>Religinių bendrijų rėmimas</t>
  </si>
  <si>
    <t>Neįgaliųjų socialinės integracijos per kūno kultūrą ir sportą projektų įgyvendinimas</t>
  </si>
  <si>
    <t>Seniūnas Vytas Jareckas, Seniūnas Giedrius Kubilius, Seniūnė Vita Zurbaitė, Seniūnas Aurimas Frankas, Seniūnas Renas Čygas, Seniūnė Gailutė Tamulėnienė, Seniūnas Saulius Eigirdas, Seniūnė Lilija Vaitiekūnienė</t>
  </si>
  <si>
    <t>Seniūnas Vytas Jareckas, Seniūnas Giedrius Kubilius, Seniūnė Vita Zurbaitė, Seniūnas Aurimas Frankas, Seniūnas Renas Čygas, Seniūnė Gailutė Tamulėnienė, Seniūnas  Saulius Eigirdas, Seniūnė Lilija Vaitiekūnienė</t>
  </si>
  <si>
    <t>Tarpinstitucinio bendradarbiavimo plėtra vaiko gerovės užtikrinimui</t>
  </si>
  <si>
    <t>Vedėjas Stanislovas Paškevičius</t>
  </si>
  <si>
    <t>Vyriausioji specialistė Loreta Klezienė</t>
  </si>
  <si>
    <t>Vedėja Stanislovas Paškevičius</t>
  </si>
  <si>
    <t>5-8</t>
  </si>
  <si>
    <t>Savivaldybės administracinių paslaugų teikimas elektroniniu būdu</t>
  </si>
  <si>
    <t>Atveriamų duomenų informacinių rinkmenų sąrašo peržiūrėjimas ir atnaujinimas</t>
  </si>
  <si>
    <t>Valstybei nuosavybės teise priklausančiai dėl liūčių pažeistai infrastruktūrai atkurti</t>
  </si>
  <si>
    <t>VB  (dotacija)</t>
  </si>
  <si>
    <t>VB (dotacija)</t>
  </si>
  <si>
    <t>Užterštų teritorijų Biržų r. sav. Einorių k., Kratiškių k. ir Svirgeliškių k. sutvarkymas</t>
  </si>
  <si>
    <t>Želdinių iventorizavimas</t>
  </si>
  <si>
    <t>Vedėjas Giedrius Neviera, vyriausiasis specialistas Laimutis Braždžionis, vyriausiasis specialistas Petras Januškevičius</t>
  </si>
  <si>
    <t>Savivaldybės administracinio pastato Biržuose, Vytauto g. 59, energijos vartojimo audito ataskaitos , renovacijos investicijų projekto parengimas</t>
  </si>
  <si>
    <t>Galimybių studijų, investicinių projektų parengimas (įskaitant ir reikalingus koncesijai suteikti bei viešojo ir privataus sektorių partnerystei), kitos konsultavimo paslaugos</t>
  </si>
  <si>
    <t>Sporto ir sveikatingumo paskirties objektų statyba</t>
  </si>
  <si>
    <t>29</t>
  </si>
  <si>
    <t>Kirkilų karstinių ežerėlių teritorijos sutvarkymas ir pritaikymas gyventojų poreikiams</t>
  </si>
  <si>
    <t xml:space="preserve">Supaprastinto techninio projekto parengimas </t>
  </si>
  <si>
    <t>Žaidimų, pažintinių, poilsio ir kitų įrenginių įrengimas</t>
  </si>
  <si>
    <t>Geriamojo vandens tiekimo ir nuotekų tvarkymo sistemų renovavimas ir plėtra Biržų rajone</t>
  </si>
  <si>
    <t>Biržų rajono Ramongalių kaimo paviršinių nuotekų tinklų ir susijusios infrastruktūros rekonstravimas</t>
  </si>
  <si>
    <t>Viešosios tvarkos užtikrinimas ir prevencija</t>
  </si>
  <si>
    <t>Rajono gyventojų aptarnavimo sąlygų gerinimas VšĮ Biržų ligoninėje, atnaujinant medicininę įrangą ir infrastruktūrą</t>
  </si>
  <si>
    <t>Biržų rajono savivaldybės 2019-2021 m. strateginio veiklos plano rengimas</t>
  </si>
  <si>
    <t>Nuolatinės komisijos Biržų rajono savivaldybės administracijos direktoriaus rezervo lėšų skyrimo prašymams nagrinėti ir pasiūlymams teikti tikslinimas</t>
  </si>
  <si>
    <t xml:space="preserve">Tikslinimų skaičius (vnt.) </t>
  </si>
  <si>
    <t>Vyriausioji specialistė Justina Micikevičienė</t>
  </si>
  <si>
    <t>Pripažintų kraštovaizdį darkančių statinių (įrenginių) bešeimininkiais skaičius (vnt.)</t>
  </si>
  <si>
    <t xml:space="preserve">Dokumentų dėl kraštovaizdį darkančių statinių (įrenginių) pripažinimo bešeimininkiais pateikimo teismui organizavimas  </t>
  </si>
  <si>
    <t>Savivaldybės administracijos ir Biržų rajono Policijos komisariato tęstinių prevencinių priemonių įgyvendinimas</t>
  </si>
  <si>
    <t>Vaizdo kamerų perduodamo vaizdo Biržų m. ir kitose rajono teritorijose stebėjimo užtikrinimas</t>
  </si>
  <si>
    <t>Valstybės perduotos savivaldybėms priskirtų archyvinių dokumentų tvarkymo funkcijos atlikimo 2018 metų ataskaitos parengimas</t>
  </si>
  <si>
    <t>Vyriausioji archyvarė Birutė Aišporienė</t>
  </si>
  <si>
    <t>Vyriausiosios archyvarės Birutė Aišporienė</t>
  </si>
  <si>
    <t>Savivaldybės administracijos direktoriaus įsakymu patvirtinata bendro darbo su šeimomis organizavimo ir koordinavimo tvarka ir sudaryta sudaryta tarpinstitucinė grupė</t>
  </si>
  <si>
    <t>Tarpinstitucinio bendradarbiavimo koordinatorė Ina Gaigalaitė</t>
  </si>
  <si>
    <t>Biržų rajono savivaldybės trapinstitucinės grupės pasitarimų organizavimas</t>
  </si>
  <si>
    <t>Pasitarimų skaičius (vnt.)</t>
  </si>
  <si>
    <t>Informacijos apie teikiamas paslaugas vaikui ir jo šeimai sklaida</t>
  </si>
  <si>
    <t>Pagalba ugdymo įstaigų vaiko gerovės komisijoms (konsultacijų, pasitarimų, metodinių dienų organizavimas)</t>
  </si>
  <si>
    <t>Suorganizuotų konsultacijų, pasitarimų, metodinių dienų skaičius (vnt.)</t>
  </si>
  <si>
    <t>Vyriausioji specialistė Vesta Urvakytė</t>
  </si>
  <si>
    <t>Biržų rajono savivaldybės jaunimo ir su jaunimu dirbančių organizacijų 2019-2022 metų veiklos rėmimo programos parengimas ir patvirtinimas</t>
  </si>
  <si>
    <t>Jaunimo problemų sprendimo priemonių plano (2019-2021 m.) parengimas ir patvirtinimas</t>
  </si>
  <si>
    <t>Biržų rajono savivaldybėje savanoriškos veiklos  programos parengimas ir patvirtinimas</t>
  </si>
  <si>
    <t xml:space="preserve">Biržų rajono savivaldybės įstaigų skatinimas tapti savanorius priimančiomis organizacijomis </t>
  </si>
  <si>
    <t>Suorganizuotų susitikimų su Biržų rajono NVO, VšĮ, biudžetinėmis įstaigomis skaičius (vnt.)</t>
  </si>
  <si>
    <t>Atviro jaunimo centro Biržuose steigimo galimybių analizės parengimas</t>
  </si>
  <si>
    <t>Parengtų analizių skaičius (vnt.)</t>
  </si>
  <si>
    <t xml:space="preserve">Parengta 2019 m. Užimtumo didinimo programa (vnt.)                                                 </t>
  </si>
  <si>
    <t xml:space="preserve">Įgyvendinta 2019 m. Užimtumo didinimo programa (proc.)             </t>
  </si>
  <si>
    <t>Rangos darbų atlikimas</t>
  </si>
  <si>
    <t>Atnaujinta viešoji erdvė (vnt.)</t>
  </si>
  <si>
    <t>Rangos darbų sutarties pasirašymas</t>
  </si>
  <si>
    <t>Pasirašytų sutarčių skaičius (vnt.)</t>
  </si>
  <si>
    <t>Rekonstuota infrastruktūros objektų (vnt.)</t>
  </si>
  <si>
    <t>Susisiekimo komunikacijų (gatvių) eismo saugumo gerinimo priemonių rekonstruojant šaligatvius ir apšvietimą Biržuose, Kęstučio g. (nuo Rotušės g. iki Vabalninko g.), rekonstravimo darbai.</t>
  </si>
  <si>
    <t>Inžinierinio statinio pėsčiųjų tilto per Širvėnos ežerą (nuo Jaunimo g. iki Astravo parko) Biržuose,  kapitalinis remontas</t>
  </si>
  <si>
    <t>Susisiekimo komunikacijų (gatvių)  Biržų m. Aušros g. (nuo Skaistkalnės g. iki V. Kudirkos g.), Stoties g., J. Nastopkos g. rekonstravimas</t>
  </si>
  <si>
    <t>Vilniaus g. atkarpos nuo S. Dagilio g. iki J. Janonio g. Biržų m.  kapitalinio remonto supaprastinto projekto parengimas</t>
  </si>
  <si>
    <t>Biržų miesto Vilniaus ir S. Dagilio gatvių apšvietimo tinklų rekonstravimo darbų atlikimas</t>
  </si>
  <si>
    <t xml:space="preserve">Rekonstruota apšvietimo tinklų. Užbaigtumas (proc.) </t>
  </si>
  <si>
    <t>Teisės skyrius (nuo 2019-05-01 - Teisės ir metrikacijos skyrius)</t>
  </si>
  <si>
    <t>Asmenų teisinis konsultavimas, teisinio pobūdžio dokumentų rengimas, asmenų nukreipimas dėl antrinės teisinės pagalbos gavimo</t>
  </si>
  <si>
    <t>Civilinės metrikacijos skyrius (nuo 2019-05-01 - Teisės ir metrikacijos skyrius)</t>
  </si>
  <si>
    <t>Vyriausioji speciaslistė Loreta Klezienė</t>
  </si>
  <si>
    <t>Vyriausioji specialistė Laima Vaitkevičienė</t>
  </si>
  <si>
    <t>Vyriausiosios specialistės Sandra Balčiūnienė, Laima Vaitkevičienė</t>
  </si>
  <si>
    <t>Vyriausiosios specialistės Sandra Balčiūnienė, Laima Vaitkevičienė, melioracijos technikas Nerijus Kučinskas</t>
  </si>
  <si>
    <t>Žemės ūkio valdų registravimo ir atnaujinimo paslaugų teikimas elektroniniu būdu</t>
  </si>
  <si>
    <t>Vedėjas Steponas Staškevičius, vyriausiosios specialistės Sandra Balčiūnienė, Laima Vaitkevičienė</t>
  </si>
  <si>
    <t xml:space="preserve">Renginių skaičius (vnt.) </t>
  </si>
  <si>
    <t>Kaimo vietovių vandentvarkos objektų kadastrinių matavimų ir teisinės registracijos išlaidų padengimas</t>
  </si>
  <si>
    <t>Paremtų objektų skaičius (vnt.)</t>
  </si>
  <si>
    <t>Biržų rajono Geidžiūnų ir Smilgių gyvenviečių drenažo sistemų rekonstravimas</t>
  </si>
  <si>
    <t xml:space="preserve">Geidžiūnų gyvenvietės drenažo sistemos rekonstravimo darbų atlikimas </t>
  </si>
  <si>
    <t>Žemės plotas, kuriame rekonstruota drenažo sistema (ha)</t>
  </si>
  <si>
    <t>Smilgių gyvenvietės projekto drenažo sistemų rekonstrukcijos projekto parengimas</t>
  </si>
  <si>
    <t>Griovių remonto atlikimas</t>
  </si>
  <si>
    <t>Drenažo sistemų remonto atlikimas</t>
  </si>
  <si>
    <t>Nusausintos žemės plotas (ha)</t>
  </si>
  <si>
    <t>Pateikta projekto paraiška finansavimui gauti</t>
  </si>
  <si>
    <t>Pateikta projekto paraiška (vnt.)</t>
  </si>
  <si>
    <t>Vedėja Zita Marcinkevičiūtė; vyriausioji specialistė Aldona Jurkštaitė; vyriausioji specialistė Daina Kolomakienė</t>
  </si>
  <si>
    <t>Rangos darbų ir inžinierinių paslaugų pirkimas</t>
  </si>
  <si>
    <t>Rangos darbų vykdymas</t>
  </si>
  <si>
    <t>Vyriausioji specialistė Fausta Garbštaitė</t>
  </si>
  <si>
    <t>Atlikta viešųjų pirkimų (vnt.)</t>
  </si>
  <si>
    <t>Projekto bendro finansavimo užtikrinimas</t>
  </si>
  <si>
    <t>Darbų užbaigtumo lygis (proc.):</t>
  </si>
  <si>
    <t>Žvejų - Ežero g.</t>
  </si>
  <si>
    <t xml:space="preserve">D.Poškos-J.Šimkaus-P.Jakubėno g. </t>
  </si>
  <si>
    <t>Viešojo pirkimo dokumentų keleivių vežėjui vietiniais maršrutais parinkti parengimas ir konkurso paskelbimas</t>
  </si>
  <si>
    <t>Parengta ir pateikta projekto paraiška ES fondų finansavimui gauti</t>
  </si>
  <si>
    <t xml:space="preserve">Vyriausioji specialistė Jurga Bagamolovienė </t>
  </si>
  <si>
    <t xml:space="preserve">Vedėja Zita Marcinkevičiūtė, vyriausioji specialistė Daina Kolomakienė </t>
  </si>
  <si>
    <t>Vyriausioji specialistė Loreta Baronienė</t>
  </si>
  <si>
    <t>Mokinių užimtumo renginių, akcijų, švenčių organizavimas</t>
  </si>
  <si>
    <t>Didžiausią pažangą padariusiųjų mokyklų įvertinimas</t>
  </si>
  <si>
    <t xml:space="preserve">Abiturentų įvertinimas už geriausius brandos egzaminų rezultatus </t>
  </si>
  <si>
    <t>Mokytojų skatinimo programos įgyvendinimas</t>
  </si>
  <si>
    <t>Vyriausioji specialistė, laikinai einanti vedėjo pareigas Lina Vireliūnienė</t>
  </si>
  <si>
    <t>Biržų rajono vaikų lopšelio-darželio "Genys" skyriaus „Rugelis" pastato modernizavimas</t>
  </si>
  <si>
    <t>Nevyriausybinių organizacijų 2019 m. veiklos rėmimo koordinavimas</t>
  </si>
  <si>
    <t>Religinių bendrijų 2019 m. veiklos dalinis rėmimas</t>
  </si>
  <si>
    <t>Paremtų teliginių bendruomenių projektų skaičius (vnt)</t>
  </si>
  <si>
    <t>Paremtų neįgaliųjų organizacijų skaičius (vnt.)</t>
  </si>
  <si>
    <t>Neįgaliųjų socialinės integracijos per kūno kultūrą ir sportą projektų 2019 m. dalinis finansavimas</t>
  </si>
  <si>
    <t>Savivaldybės administracinio pastato Biržuose, Vytauto g. 59, energijos vartojimo audito ataskaitos, renovacijos investicijų projekto parengimas</t>
  </si>
  <si>
    <t>Parengta ataskaitų ir projektų (vnt.)</t>
  </si>
  <si>
    <t>Parengta projektų (vnt.)</t>
  </si>
  <si>
    <t xml:space="preserve">Planavimo darbų užbaigtumas (proc.) </t>
  </si>
  <si>
    <t>Architektūros skyrius</t>
  </si>
  <si>
    <t>Sporto aikštyno įrengimo užbaigimas</t>
  </si>
  <si>
    <t>Žaidimų aikštelių A.Dauguviečio parke įrengimas</t>
  </si>
  <si>
    <t>Įrengta aikštelių (kompl.)</t>
  </si>
  <si>
    <t>Seminarų gyventojams organizavimas</t>
  </si>
  <si>
    <t>Suorganizuota seminarų (kompl.)</t>
  </si>
  <si>
    <t>Apaščios upės pakrantės (nuo Respublikos g. iki J. Janonio g.) sutvarkymo darbų vykdymas</t>
  </si>
  <si>
    <t>Vyriausioji specialistė Jurgita Briuniuvienė</t>
  </si>
  <si>
    <t>Užterštų teritorijų sutvarkymo darbų pirkimas</t>
  </si>
  <si>
    <t>Įvykdytų pirkimų skaičius (vnt.)</t>
  </si>
  <si>
    <t xml:space="preserve">Užterštų teritorijų sutvarkymo darbų vykdymas </t>
  </si>
  <si>
    <t>Techninio projekto ekspertizė</t>
  </si>
  <si>
    <t>Statybos leidimų išdavimas, specialiųjų reikalavimų išdavimas ir kt.paslaugos</t>
  </si>
  <si>
    <t>Parkų inventorizavimas</t>
  </si>
  <si>
    <t>Suteiktų paslaugų kiekis (vnt)</t>
  </si>
  <si>
    <t>Inventorizuota parkų skaičius (vnt.)</t>
  </si>
  <si>
    <t>Remonto darbų atlikimas</t>
  </si>
  <si>
    <t>Įrangos įsigyjimas</t>
  </si>
  <si>
    <t>Įsigytas įrangos kompektas (kompl.)</t>
  </si>
  <si>
    <t>Biržų rajono savivaldybės administracija ( Civilinės metrikacijos skyrius, nuo 2019-05-01 Teisės ir civilinės metrikacijos skyrius)</t>
  </si>
  <si>
    <t>Topografinių planų informacijos teikimas, priėmimas ir derinimas eletroniniu būdu</t>
  </si>
  <si>
    <t>Topografinių planų informacijos teikimo, priėmimo ir derinimo elektroninė paslauga</t>
  </si>
  <si>
    <t>A. Dauguviečio parko sutvarkymo darbų pirkimas vykdymas</t>
  </si>
  <si>
    <t xml:space="preserve">Savivaldybės bendrojo plano keitimo (įskaitant  kraštovaizdžio ir (ar) gamtinio karkaso formavimo aspektais) paslauga  </t>
  </si>
  <si>
    <t>Paraiškos finansavimui gauti parengimas ir pateikimas</t>
  </si>
  <si>
    <t>Įvykdyta pirkimų (vnt.)</t>
  </si>
  <si>
    <t>Bešeiminikių pastatų griovimo aprašų  ir darbų viešojo pirkimo dokumentų rengimas ir pirkimas</t>
  </si>
  <si>
    <t>Veiklos, vykdant funkcijų ataskaitų Mobilizacijos ir pilietinio pasipriešinimo departamentui rengimas</t>
  </si>
  <si>
    <t>Likviduotų valstybės ir ne valstybės institucijų laikino saugojimo dokumentų atrinkimas ir nurašymo akto rengimas EAI sistemoje</t>
  </si>
  <si>
    <t>Paslaugų teikimas per MEPIS sistemą</t>
  </si>
  <si>
    <t>Kompleksiškai teikiamos paslaugos Biržų rajono savivaldybės šeimoms</t>
  </si>
  <si>
    <t>Suteiktų paslaugų skaičius (vnt.)</t>
  </si>
  <si>
    <t>Paraiškos rengimas ir pateikimas finansavimui gauti projektus administruojančiai institucijai</t>
  </si>
  <si>
    <t>Pateiktų paraiškų kiekis (vnt.)</t>
  </si>
  <si>
    <t>Nenustatytos tapatybės ir vienišų žmonių palaikų laidojimas</t>
  </si>
  <si>
    <t>Vyriausiasis specialistas Remigijus |Šaknys</t>
  </si>
  <si>
    <t>Socialinių globėjų ir šeimynų rėmimas</t>
  </si>
  <si>
    <t>Skirtų išmokų skaičius (vnt.)</t>
  </si>
  <si>
    <t>Socilainių išmokų specialistė Jurga Serapinienė</t>
  </si>
  <si>
    <t>VšĮ Biržų ligoninės medicininės įrangos ir infrastruktūros atnaujinimas</t>
  </si>
  <si>
    <t>Atnaujintos įrangos ar infrastruktūros skaičius (vnt.)</t>
  </si>
  <si>
    <t xml:space="preserve">II </t>
  </si>
  <si>
    <t xml:space="preserve">Programos parengimas </t>
  </si>
  <si>
    <t>Parengtų programų skaičius (vnt.)</t>
  </si>
  <si>
    <t>Socialinių pašalpų, išmokų ir paslaugų prašymų priėmimas elektroniniu būdu</t>
  </si>
  <si>
    <t>Priimtų prašymų kiekis (vnt.)</t>
  </si>
  <si>
    <t>Išduotų leidimų skaičius (vnt.)</t>
  </si>
  <si>
    <t>Suteiktų paslaugų kiekis (vnt.)</t>
  </si>
  <si>
    <t>Seniūnijos administracinių paslaugų teikimas elektroniniu būdu</t>
  </si>
  <si>
    <t>Leidimų organizuojant renginius viešosiose vietose išdavimas elektroniniu būdu</t>
  </si>
  <si>
    <t>Leidimų kasinėti Biržų mieste bei leidimų važiuoti stambiagabaritėmis ir sunkiasvorėmis transporto priemonėmisvietinės reikšmės keliais išdavimas elektroniniu būdu</t>
  </si>
  <si>
    <t>Ūkininkų ūkių registracijos duomenų atnaujinimas</t>
  </si>
  <si>
    <t>Biržų rajono savivaldybės administracija (Buhalterinės apskaitos skyrius)</t>
  </si>
  <si>
    <t>Atveriamų duomenų informacinių rinkmenų sąrašo peržiūrėjimas</t>
  </si>
  <si>
    <t>Vyriausiasis kompiuterių sistemų specialistas Rimantas Lėckas</t>
  </si>
  <si>
    <t>Išlaidų apskaitos buhalterė Zita Tamošiūnienė</t>
  </si>
  <si>
    <t>Savivaldybės teisės aktų projektų sukūriamos administracinės naštos įvertinimo organizavimas</t>
  </si>
  <si>
    <t>Administracijos direktoriaus pavaduotojas</t>
  </si>
  <si>
    <t>Mokyklų skaičius (vnt.)</t>
  </si>
  <si>
    <t>Dalyvių skaičius (asm.)</t>
  </si>
  <si>
    <t>Mokinių skaičius (asm.)</t>
  </si>
  <si>
    <t>Mokytojų skaičius (asm.)</t>
  </si>
  <si>
    <t>Pavėžėtų mokinių skaičius (asm.)</t>
  </si>
  <si>
    <t>Mokinių, dėl kurių buvo priimti ir išnagrinėti prašymai paramai, skaičius (asm.)</t>
  </si>
  <si>
    <t>Mokinių, dėl kurių buvo priimti sprendimai, skaičius (asm.)</t>
  </si>
  <si>
    <t>Laikinųjų darbų ir kitose užimtumo programose dalyvavusių asmenų skaičius (asm.)</t>
  </si>
  <si>
    <t>Kompensacijų gavėjų skaičius (asm.)</t>
  </si>
  <si>
    <t>Asmenų, kurių būklė peržiūrėta, skaičius (asm.)</t>
  </si>
  <si>
    <t>VšĮ „Vaiko užuovėja" paslaugų gavėjų skaičius (asm.)</t>
  </si>
  <si>
    <t>Paslaugų gavėjų skaičius (asm.)</t>
  </si>
  <si>
    <t>Priimamų valstybės tarnautojų skaičius (asm.)</t>
  </si>
  <si>
    <t>Priimamų darbuotojų skaičius (asm.)</t>
  </si>
  <si>
    <t>Darbuotojų dalyvavusių mokymuose skaičius (asm.)</t>
  </si>
  <si>
    <t>Paramos maisto produktais gavėjų skaičius (asm.)</t>
  </si>
  <si>
    <t>Parengtų asmenų skaičius (asm.)</t>
  </si>
  <si>
    <t>Asmenų skaičius, kuriems sutaeikta teisinė pagalba (asm.)</t>
  </si>
  <si>
    <t>Piniginės socialinės paramos gavėjų skaičius (asm.)</t>
  </si>
  <si>
    <t>Vaizdo stebėjimo kamerų skaičius (vnt.)</t>
  </si>
  <si>
    <t>Veiklų skaičius (vnt.)</t>
  </si>
  <si>
    <t>Informacinės medžiagos apie teikiamas paslaugas parengimas ir paskelbimas savivaldybės internetinėje svetainėje (vnt.)</t>
  </si>
  <si>
    <t>Kvalifikaciją tobulinusių politikų skaičius (asm.)</t>
  </si>
  <si>
    <t>Kvalifikaciją tobulinusių darbuotojų skaičius (asm.)</t>
  </si>
  <si>
    <t>Sąrašo peržiūrėjimų skaičius (vnt.)</t>
  </si>
  <si>
    <t>Suremontuotų griovių ilgis (km.)</t>
  </si>
  <si>
    <t>Suremontuotų rinktuvų ilgis (km.)</t>
  </si>
  <si>
    <t xml:space="preserve">Suremontuota tiltų-lieptų medinių konstrukcijų (kub.m) </t>
  </si>
  <si>
    <t>Sutvarkyta Biržų m. asfalto duobių (kv.m)</t>
  </si>
  <si>
    <t>Sutvarkytų teritorijų skaičius (vnt.)</t>
  </si>
  <si>
    <t>Prižiūrimų Biržų r. sav. vietinės reikšmės kelių ir gatvių plotas (kv.m)</t>
  </si>
  <si>
    <t>Biržų r. sav. prižiūrimų ženklų (kv.m)</t>
  </si>
  <si>
    <t>Parengta techninė specifikacija viešajam pirkimui atlikti (proc.)</t>
  </si>
  <si>
    <t>Įgyvendinta projekto veiklų (proc.)</t>
  </si>
  <si>
    <t>Projekto veiklų vykdymo koordinavimas</t>
  </si>
  <si>
    <t>Aprašų su grafinėmis veiksmų sekos schemomis dalis, proc.</t>
  </si>
  <si>
    <t>Užtikrintas bendras finansavimas Savivaldybės lėšomis  (proc.)</t>
  </si>
  <si>
    <t xml:space="preserve">                                                  2019 m. gegužės 2 d. įsakymu Nr. A-338</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</si>
</sst>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Lt&quot;;\-#,##0\ &quot;Lt&quot;"/>
    <numFmt numFmtId="167" formatCode="#,##0\ &quot;Lt&quot;;[Red]\-#,##0\ &quot;Lt&quot;"/>
    <numFmt numFmtId="168" formatCode="#,##0.00\ &quot;Lt&quot;;\-#,##0.00\ &quot;Lt&quot;"/>
    <numFmt numFmtId="169" formatCode="#,##0.00\ &quot;Lt&quot;;[Red]\-#,##0.00\ &quot;Lt&quot;"/>
    <numFmt numFmtId="170" formatCode="_-* #,##0\ &quot;Lt&quot;_-;\-* #,##0\ &quot;Lt&quot;_-;_-* &quot;-&quot;\ &quot;Lt&quot;_-;_-@_-"/>
    <numFmt numFmtId="171" formatCode="_-* #,##0\ _L_t_-;\-* #,##0\ _L_t_-;_-* &quot;-&quot;\ _L_t_-;_-@_-"/>
    <numFmt numFmtId="172" formatCode="_-* #,##0.00\ &quot;Lt&quot;_-;\-* #,##0.00\ &quot;Lt&quot;_-;_-* &quot;-&quot;??\ &quot;Lt&quot;_-;_-@_-"/>
    <numFmt numFmtId="173" formatCode="_-* #,##0.00\ _L_t_-;\-* #,##0.00\ _L_t_-;_-* &quot;-&quot;??\ _L_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0"/>
    <numFmt numFmtId="183" formatCode="_(* #,##0.000_);_(* \(#,##0.000\);_(* &quot;-&quot;??_);_(@_)"/>
    <numFmt numFmtId="184" formatCode="_(* #,##0.0_);_(* \(#,##0.0\);_(* &quot;-&quot;??_);_(@_)"/>
    <numFmt numFmtId="185" formatCode="_(&quot;$&quot;* #,##0.0_);_(&quot;$&quot;* \(#,##0.0\);_(&quot;$&quot;* &quot;-&quot;??_);_(@_)"/>
    <numFmt numFmtId="186" formatCode="#,##0.0"/>
    <numFmt numFmtId="187" formatCode="_-* #,##0.0\ _L_t_-;\-* #,##0.0\ _L_t_-;_-* &quot;-&quot;?\ _L_t_-;_-@_-"/>
    <numFmt numFmtId="188" formatCode="&quot;Taip&quot;;&quot;Taip&quot;;&quot;Ne&quot;"/>
    <numFmt numFmtId="189" formatCode="&quot;Teisinga&quot;;&quot;Teisinga&quot;;&quot;Klaidinga&quot;"/>
    <numFmt numFmtId="190" formatCode="[$€-2]\ ###,000_);[Red]\([$€-2]\ ###,000\)"/>
    <numFmt numFmtId="191" formatCode="&quot;Yes&quot;;&quot;Yes&quot;;&quot;No&quot;"/>
    <numFmt numFmtId="192" formatCode="&quot;True&quot;;&quot;True&quot;;&quot;False&quot;"/>
    <numFmt numFmtId="193" formatCode="&quot;On&quot;;&quot;On&quot;;&quot;Off&quot;"/>
    <numFmt numFmtId="194" formatCode="[$€-2]\ #,##0.00_);[Red]\([$€-2]\ #,##0.00\)"/>
    <numFmt numFmtId="195" formatCode="0.000"/>
    <numFmt numFmtId="196" formatCode="_-* #,##0.000\ &quot;Lt&quot;_-;\-* #,##0.000\ &quot;Lt&quot;_-;_-* &quot;-&quot;???\ &quot;Lt&quot;_-;_-@_-"/>
    <numFmt numFmtId="197" formatCode="0.0000"/>
    <numFmt numFmtId="198" formatCode="#,##0.0\ &quot;Lt&quot;"/>
    <numFmt numFmtId="199" formatCode="#,##0.000"/>
    <numFmt numFmtId="200" formatCode="0.00000"/>
    <numFmt numFmtId="201" formatCode="0.000000"/>
  </numFmts>
  <fonts count="46">
    <font>
      <sz val="10"/>
      <name val="Arial"/>
      <family val="0"/>
    </font>
    <font>
      <u val="single"/>
      <sz val="10"/>
      <color indexed="12"/>
      <name val="Arial"/>
      <family val="2"/>
    </font>
    <font>
      <u val="single"/>
      <sz val="10"/>
      <color indexed="36"/>
      <name val="Arial"/>
      <family val="2"/>
    </font>
    <font>
      <sz val="10"/>
      <name val="Times New Roman"/>
      <family val="1"/>
    </font>
    <font>
      <b/>
      <sz val="10"/>
      <name val="Times New Roman"/>
      <family val="1"/>
    </font>
    <font>
      <i/>
      <sz val="10"/>
      <name val="Times New Roman"/>
      <family val="1"/>
    </font>
    <font>
      <b/>
      <sz val="10"/>
      <color indexed="10"/>
      <name val="Times New Roman"/>
      <family val="1"/>
    </font>
    <font>
      <sz val="10"/>
      <color indexed="8"/>
      <name val="Times New Roman"/>
      <family val="1"/>
    </font>
    <font>
      <sz val="10"/>
      <color indexed="10"/>
      <name val="Times New Roman"/>
      <family val="1"/>
    </font>
    <font>
      <b/>
      <sz val="8"/>
      <name val="Times New Roman"/>
      <family val="1"/>
    </font>
    <font>
      <b/>
      <sz val="15"/>
      <color indexed="54"/>
      <name val="Calibri"/>
      <family val="2"/>
    </font>
    <font>
      <b/>
      <sz val="13"/>
      <color indexed="54"/>
      <name val="Calibri"/>
      <family val="2"/>
    </font>
    <font>
      <sz val="11"/>
      <color indexed="8"/>
      <name val="Calibri"/>
      <family val="2"/>
    </font>
    <font>
      <b/>
      <sz val="11"/>
      <color indexed="54"/>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sz val="18"/>
      <color indexed="54"/>
      <name val="Calibri Light"/>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color indexed="9"/>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sz val="18"/>
      <color theme="3"/>
      <name val="Calibri Light"/>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theme="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rgb="FFFF6699"/>
        <bgColor indexed="64"/>
      </patternFill>
    </fill>
    <fill>
      <patternFill patternType="solid">
        <fgColor rgb="FFFF3399"/>
        <bgColor indexed="64"/>
      </patternFill>
    </fill>
    <fill>
      <patternFill patternType="solid">
        <fgColor indexed="47"/>
        <bgColor indexed="64"/>
      </patternFill>
    </fill>
    <fill>
      <patternFill patternType="solid">
        <fgColor theme="0"/>
        <bgColor indexed="64"/>
      </patternFill>
    </fill>
  </fills>
  <borders count="5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color indexed="63"/>
      </bottom>
    </border>
    <border>
      <left style="thin"/>
      <right style="thin"/>
      <top>
        <color indexed="63"/>
      </top>
      <bottom>
        <color indexed="63"/>
      </bottom>
    </border>
    <border>
      <left style="medium"/>
      <right style="thin"/>
      <top style="medium"/>
      <bottom style="thin"/>
    </border>
    <border>
      <left style="medium"/>
      <right style="thin"/>
      <top style="thin"/>
      <bottom style="medium"/>
    </border>
    <border>
      <left style="medium"/>
      <right style="thin"/>
      <top style="thin"/>
      <bottom style="thin"/>
    </border>
    <border>
      <left style="medium"/>
      <right style="thin"/>
      <top>
        <color indexed="63"/>
      </top>
      <bottom style="thin"/>
    </border>
    <border>
      <left style="medium"/>
      <right>
        <color indexed="63"/>
      </right>
      <top style="medium"/>
      <bottom>
        <color indexed="63"/>
      </bottom>
    </border>
    <border>
      <left style="thin"/>
      <right style="medium"/>
      <top>
        <color indexed="63"/>
      </top>
      <bottom style="thin"/>
    </border>
    <border>
      <left style="thin"/>
      <right style="medium"/>
      <top>
        <color indexed="63"/>
      </top>
      <bottom>
        <color indexed="63"/>
      </bottom>
    </border>
    <border>
      <left style="thin"/>
      <right style="medium"/>
      <top>
        <color indexed="63"/>
      </top>
      <bottom style="medium"/>
    </border>
    <border>
      <left style="thin"/>
      <right style="thin"/>
      <top>
        <color indexed="63"/>
      </top>
      <bottom style="medium"/>
    </border>
    <border>
      <left style="medium"/>
      <right style="thin"/>
      <top style="medium"/>
      <bottom>
        <color indexed="63"/>
      </bottom>
    </border>
    <border>
      <left style="thin"/>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style="thin"/>
    </border>
    <border>
      <left>
        <color indexed="63"/>
      </left>
      <right style="thin"/>
      <top/>
      <bottom style="medium"/>
    </border>
    <border>
      <left>
        <color indexed="63"/>
      </left>
      <right>
        <color indexed="63"/>
      </right>
      <top style="medium"/>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color indexed="63"/>
      </top>
      <bottom style="thin"/>
    </border>
    <border>
      <left style="medium"/>
      <right>
        <color indexed="63"/>
      </right>
      <top style="thin"/>
      <bottom style="medium"/>
    </border>
    <border>
      <left style="thin"/>
      <right>
        <color indexed="63"/>
      </right>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color indexed="63"/>
      </top>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1" fillId="0" borderId="3" applyNumberFormat="0" applyFill="0" applyAlignment="0" applyProtection="0"/>
    <xf numFmtId="0" fontId="31" fillId="0" borderId="0" applyNumberFormat="0" applyFill="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1" fillId="0" borderId="0" applyNumberFormat="0" applyFill="0" applyBorder="0" applyAlignment="0" applyProtection="0"/>
    <xf numFmtId="0" fontId="30" fillId="0" borderId="0">
      <alignment/>
      <protection/>
    </xf>
    <xf numFmtId="0" fontId="36" fillId="0" borderId="0" applyNumberFormat="0" applyFill="0" applyBorder="0" applyAlignment="0" applyProtection="0"/>
    <xf numFmtId="0" fontId="37" fillId="22" borderId="4" applyNumberFormat="0" applyAlignment="0" applyProtection="0"/>
    <xf numFmtId="0" fontId="38" fillId="23" borderId="5"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39"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6" applyNumberFormat="0" applyFont="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22" borderId="5"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32" borderId="9" applyNumberFormat="0" applyAlignment="0" applyProtection="0"/>
    <xf numFmtId="180" fontId="0" fillId="0" borderId="0" applyFont="0" applyFill="0" applyBorder="0" applyAlignment="0" applyProtection="0"/>
    <xf numFmtId="178" fontId="0" fillId="0" borderId="0" applyFont="0" applyFill="0" applyBorder="0" applyAlignment="0" applyProtection="0"/>
  </cellStyleXfs>
  <cellXfs count="1197">
    <xf numFmtId="0" fontId="0" fillId="0" borderId="0" xfId="0" applyAlignment="1">
      <alignment/>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4" fillId="0" borderId="0" xfId="0" applyFont="1" applyAlignment="1">
      <alignment vertical="top"/>
    </xf>
    <xf numFmtId="0" fontId="3" fillId="0" borderId="0" xfId="0" applyFont="1" applyAlignment="1">
      <alignment horizontal="center" vertical="top"/>
    </xf>
    <xf numFmtId="0" fontId="4" fillId="0" borderId="0" xfId="62" applyFont="1" applyAlignment="1">
      <alignment horizontal="center" vertical="top" wrapText="1"/>
      <protection/>
    </xf>
    <xf numFmtId="0" fontId="3" fillId="0" borderId="0" xfId="0" applyFont="1" applyAlignment="1">
      <alignment horizontal="right" vertical="center"/>
    </xf>
    <xf numFmtId="0" fontId="4" fillId="33" borderId="10" xfId="0" applyFont="1" applyFill="1" applyBorder="1" applyAlignment="1">
      <alignment horizontal="left" vertical="center" wrapText="1"/>
    </xf>
    <xf numFmtId="49" fontId="4" fillId="34" borderId="10" xfId="0" applyNumberFormat="1" applyFont="1" applyFill="1" applyBorder="1" applyAlignment="1">
      <alignment horizontal="center" vertical="center" wrapText="1"/>
    </xf>
    <xf numFmtId="0" fontId="4" fillId="34" borderId="10" xfId="0" applyFont="1" applyFill="1" applyBorder="1" applyAlignment="1">
      <alignment horizontal="left" vertical="center" wrapText="1"/>
    </xf>
    <xf numFmtId="49" fontId="4" fillId="34" borderId="10" xfId="0" applyNumberFormat="1" applyFont="1" applyFill="1" applyBorder="1" applyAlignment="1">
      <alignment horizontal="center" vertical="center"/>
    </xf>
    <xf numFmtId="0" fontId="3" fillId="0" borderId="0" xfId="0" applyFont="1" applyAlignment="1">
      <alignment vertical="top"/>
    </xf>
    <xf numFmtId="182" fontId="4" fillId="34" borderId="10" xfId="0" applyNumberFormat="1" applyFont="1" applyFill="1" applyBorder="1" applyAlignment="1">
      <alignment vertical="center"/>
    </xf>
    <xf numFmtId="182" fontId="4" fillId="34" borderId="10" xfId="0" applyNumberFormat="1" applyFont="1" applyFill="1" applyBorder="1" applyAlignment="1">
      <alignment horizontal="center" vertical="center"/>
    </xf>
    <xf numFmtId="182" fontId="4" fillId="35" borderId="10" xfId="0" applyNumberFormat="1" applyFont="1" applyFill="1" applyBorder="1" applyAlignment="1">
      <alignment vertical="center"/>
    </xf>
    <xf numFmtId="182" fontId="4" fillId="35" borderId="10" xfId="0" applyNumberFormat="1" applyFont="1" applyFill="1" applyBorder="1" applyAlignment="1">
      <alignment horizontal="center" vertical="center"/>
    </xf>
    <xf numFmtId="0" fontId="3" fillId="0" borderId="0" xfId="0" applyFont="1" applyAlignment="1">
      <alignment vertical="center"/>
    </xf>
    <xf numFmtId="49" fontId="3" fillId="0" borderId="10" xfId="55" applyNumberFormat="1" applyFont="1" applyBorder="1" applyAlignment="1">
      <alignment horizontal="left" vertical="center" wrapText="1"/>
      <protection/>
    </xf>
    <xf numFmtId="0" fontId="3" fillId="36" borderId="0" xfId="0" applyFont="1" applyFill="1" applyAlignment="1">
      <alignment vertical="center"/>
    </xf>
    <xf numFmtId="0" fontId="3" fillId="0" borderId="0" xfId="0" applyFont="1" applyAlignment="1">
      <alignment vertical="center" wrapText="1"/>
    </xf>
    <xf numFmtId="182" fontId="4" fillId="0" borderId="0" xfId="0" applyNumberFormat="1" applyFont="1" applyAlignment="1">
      <alignment horizontal="center" vertical="center"/>
    </xf>
    <xf numFmtId="49" fontId="4" fillId="37" borderId="10" xfId="0" applyNumberFormat="1" applyFont="1" applyFill="1" applyBorder="1" applyAlignment="1">
      <alignment horizontal="left" vertical="center" wrapText="1"/>
    </xf>
    <xf numFmtId="0" fontId="3" fillId="34" borderId="10" xfId="0" applyFont="1" applyFill="1" applyBorder="1" applyAlignment="1">
      <alignment vertical="center"/>
    </xf>
    <xf numFmtId="0" fontId="3" fillId="34" borderId="10" xfId="0" applyFont="1" applyFill="1" applyBorder="1" applyAlignment="1">
      <alignment horizontal="center" vertical="center"/>
    </xf>
    <xf numFmtId="182" fontId="4" fillId="34" borderId="10" xfId="0" applyNumberFormat="1" applyFont="1" applyFill="1" applyBorder="1" applyAlignment="1">
      <alignment horizontal="left" vertical="center" wrapText="1"/>
    </xf>
    <xf numFmtId="1" fontId="3" fillId="0" borderId="10" xfId="57" applyNumberFormat="1" applyFont="1" applyBorder="1" applyAlignment="1">
      <alignment horizontal="left" vertical="center" wrapText="1"/>
      <protection/>
    </xf>
    <xf numFmtId="0" fontId="3" fillId="38" borderId="0" xfId="0" applyFont="1" applyFill="1" applyAlignment="1">
      <alignment horizontal="center" vertical="center"/>
    </xf>
    <xf numFmtId="195" fontId="4" fillId="0" borderId="0" xfId="0" applyNumberFormat="1" applyFont="1" applyAlignment="1">
      <alignment horizontal="center" vertical="center"/>
    </xf>
    <xf numFmtId="0" fontId="4" fillId="38" borderId="0" xfId="0" applyFont="1" applyFill="1" applyAlignment="1">
      <alignment horizontal="center" vertical="center"/>
    </xf>
    <xf numFmtId="1" fontId="4" fillId="34" borderId="10" xfId="0" applyNumberFormat="1" applyFont="1" applyFill="1" applyBorder="1" applyAlignment="1">
      <alignment horizontal="center" vertical="center"/>
    </xf>
    <xf numFmtId="0" fontId="4" fillId="34" borderId="10" xfId="0" applyFont="1" applyFill="1" applyBorder="1" applyAlignment="1">
      <alignment horizontal="center" vertical="center"/>
    </xf>
    <xf numFmtId="0" fontId="3" fillId="34" borderId="10" xfId="0" applyFont="1" applyFill="1" applyBorder="1" applyAlignment="1">
      <alignment horizontal="left" vertical="center"/>
    </xf>
    <xf numFmtId="0" fontId="3" fillId="39" borderId="0" xfId="0" applyFont="1" applyFill="1" applyAlignment="1">
      <alignment vertical="top"/>
    </xf>
    <xf numFmtId="0" fontId="4" fillId="34" borderId="10" xfId="0" applyFont="1" applyFill="1" applyBorder="1" applyAlignment="1">
      <alignment vertical="center"/>
    </xf>
    <xf numFmtId="0" fontId="4" fillId="0" borderId="0" xfId="0" applyFont="1" applyAlignment="1">
      <alignment vertical="center"/>
    </xf>
    <xf numFmtId="195" fontId="4" fillId="33" borderId="10" xfId="0" applyNumberFormat="1" applyFont="1" applyFill="1" applyBorder="1" applyAlignment="1">
      <alignment horizontal="left" vertical="center" wrapText="1"/>
    </xf>
    <xf numFmtId="195" fontId="3" fillId="0" borderId="0" xfId="0" applyNumberFormat="1" applyFont="1" applyAlignment="1">
      <alignment horizontal="center" vertical="center"/>
    </xf>
    <xf numFmtId="195" fontId="4" fillId="34" borderId="10" xfId="0" applyNumberFormat="1" applyFont="1" applyFill="1" applyBorder="1" applyAlignment="1">
      <alignment horizontal="left" vertical="center" wrapText="1"/>
    </xf>
    <xf numFmtId="195" fontId="8" fillId="0" borderId="0" xfId="0" applyNumberFormat="1" applyFont="1" applyAlignment="1">
      <alignment horizontal="center" vertical="center"/>
    </xf>
    <xf numFmtId="199" fontId="3" fillId="0" borderId="0" xfId="0" applyNumberFormat="1" applyFont="1" applyAlignment="1">
      <alignment horizontal="center" vertical="center"/>
    </xf>
    <xf numFmtId="195" fontId="4" fillId="34" borderId="10" xfId="0" applyNumberFormat="1" applyFont="1" applyFill="1" applyBorder="1" applyAlignment="1">
      <alignment horizontal="center" vertical="center"/>
    </xf>
    <xf numFmtId="195" fontId="4" fillId="34" borderId="10" xfId="0" applyNumberFormat="1" applyFont="1" applyFill="1" applyBorder="1" applyAlignment="1">
      <alignment vertical="center"/>
    </xf>
    <xf numFmtId="195" fontId="4" fillId="35" borderId="10" xfId="0" applyNumberFormat="1" applyFont="1" applyFill="1" applyBorder="1" applyAlignment="1">
      <alignment horizontal="center" vertical="center"/>
    </xf>
    <xf numFmtId="195" fontId="4" fillId="35" borderId="10" xfId="0" applyNumberFormat="1" applyFont="1" applyFill="1" applyBorder="1" applyAlignment="1">
      <alignment vertical="center"/>
    </xf>
    <xf numFmtId="49" fontId="4" fillId="38" borderId="11" xfId="0" applyNumberFormat="1" applyFont="1" applyFill="1" applyBorder="1" applyAlignment="1">
      <alignment horizontal="center" vertical="center"/>
    </xf>
    <xf numFmtId="49" fontId="4" fillId="34" borderId="11" xfId="0" applyNumberFormat="1" applyFont="1" applyFill="1" applyBorder="1" applyAlignment="1">
      <alignment horizontal="center" vertical="center"/>
    </xf>
    <xf numFmtId="182" fontId="3" fillId="0" borderId="0" xfId="0" applyNumberFormat="1" applyFont="1" applyAlignment="1">
      <alignment horizontal="center" vertical="center"/>
    </xf>
    <xf numFmtId="0" fontId="4" fillId="34" borderId="10" xfId="0" applyFont="1" applyFill="1" applyBorder="1" applyAlignment="1">
      <alignment horizontal="left" vertical="center"/>
    </xf>
    <xf numFmtId="49" fontId="4" fillId="34" borderId="10" xfId="0" applyNumberFormat="1" applyFont="1" applyFill="1" applyBorder="1" applyAlignment="1">
      <alignment horizontal="left" vertical="center"/>
    </xf>
    <xf numFmtId="0" fontId="4" fillId="35" borderId="10" xfId="0" applyFont="1" applyFill="1" applyBorder="1" applyAlignment="1">
      <alignment horizontal="left" vertical="center"/>
    </xf>
    <xf numFmtId="49" fontId="4" fillId="34" borderId="10" xfId="0" applyNumberFormat="1" applyFont="1" applyFill="1" applyBorder="1" applyAlignment="1">
      <alignment horizontal="left" vertical="top"/>
    </xf>
    <xf numFmtId="49" fontId="3" fillId="0" borderId="11" xfId="55" applyNumberFormat="1" applyFont="1" applyBorder="1" applyAlignment="1">
      <alignment horizontal="left" vertical="center" wrapText="1"/>
      <protection/>
    </xf>
    <xf numFmtId="182" fontId="4" fillId="34" borderId="10" xfId="0" applyNumberFormat="1" applyFont="1" applyFill="1" applyBorder="1" applyAlignment="1">
      <alignment horizontal="left" vertical="center"/>
    </xf>
    <xf numFmtId="182" fontId="4" fillId="35" borderId="10" xfId="0" applyNumberFormat="1" applyFont="1" applyFill="1" applyBorder="1" applyAlignment="1">
      <alignment horizontal="left" vertical="center"/>
    </xf>
    <xf numFmtId="195" fontId="4" fillId="34" borderId="10" xfId="0" applyNumberFormat="1" applyFont="1" applyFill="1" applyBorder="1" applyAlignment="1">
      <alignment horizontal="left" vertical="center"/>
    </xf>
    <xf numFmtId="195" fontId="4" fillId="35" borderId="10" xfId="0" applyNumberFormat="1" applyFont="1" applyFill="1" applyBorder="1" applyAlignment="1">
      <alignment horizontal="left" vertical="center"/>
    </xf>
    <xf numFmtId="0" fontId="3" fillId="39" borderId="0" xfId="0" applyFont="1" applyFill="1" applyAlignment="1">
      <alignment vertical="center"/>
    </xf>
    <xf numFmtId="49" fontId="4" fillId="34" borderId="12" xfId="0" applyNumberFormat="1" applyFont="1" applyFill="1" applyBorder="1" applyAlignment="1">
      <alignment horizontal="center" vertical="center"/>
    </xf>
    <xf numFmtId="49" fontId="4" fillId="38" borderId="12" xfId="0" applyNumberFormat="1" applyFont="1" applyFill="1" applyBorder="1" applyAlignment="1">
      <alignment horizontal="center" vertical="center"/>
    </xf>
    <xf numFmtId="0" fontId="6" fillId="38" borderId="11" xfId="0" applyFont="1" applyFill="1" applyBorder="1" applyAlignment="1">
      <alignment horizontal="left" vertical="center" wrapText="1"/>
    </xf>
    <xf numFmtId="182" fontId="3" fillId="0" borderId="13" xfId="0" applyNumberFormat="1" applyFont="1" applyBorder="1" applyAlignment="1">
      <alignment horizontal="center" vertical="center"/>
    </xf>
    <xf numFmtId="0" fontId="4" fillId="40" borderId="14" xfId="0" applyFont="1" applyFill="1" applyBorder="1" applyAlignment="1">
      <alignment horizontal="center" vertical="center"/>
    </xf>
    <xf numFmtId="49" fontId="4" fillId="34" borderId="15" xfId="0" applyNumberFormat="1" applyFont="1" applyFill="1" applyBorder="1" applyAlignment="1">
      <alignment horizontal="center" vertical="center"/>
    </xf>
    <xf numFmtId="49" fontId="4" fillId="38" borderId="15" xfId="0" applyNumberFormat="1" applyFont="1" applyFill="1" applyBorder="1" applyAlignment="1">
      <alignment horizontal="center" vertical="center"/>
    </xf>
    <xf numFmtId="49" fontId="4" fillId="0" borderId="15" xfId="0" applyNumberFormat="1" applyFont="1" applyBorder="1" applyAlignment="1">
      <alignment horizontal="center" vertical="center"/>
    </xf>
    <xf numFmtId="0" fontId="3" fillId="0" borderId="15" xfId="0" applyFont="1" applyBorder="1" applyAlignment="1">
      <alignment horizontal="left" vertical="center" wrapText="1"/>
    </xf>
    <xf numFmtId="182" fontId="3" fillId="39" borderId="15" xfId="0" applyNumberFormat="1" applyFont="1" applyFill="1" applyBorder="1" applyAlignment="1">
      <alignment horizontal="center" vertical="center"/>
    </xf>
    <xf numFmtId="0" fontId="3" fillId="0" borderId="15" xfId="0" applyFont="1" applyBorder="1" applyAlignment="1">
      <alignment horizontal="center" vertical="center"/>
    </xf>
    <xf numFmtId="182" fontId="3" fillId="0" borderId="16" xfId="0" applyNumberFormat="1" applyFont="1" applyBorder="1" applyAlignment="1">
      <alignment horizontal="center" vertical="center"/>
    </xf>
    <xf numFmtId="49" fontId="4" fillId="38" borderId="12" xfId="0" applyNumberFormat="1" applyFont="1" applyFill="1" applyBorder="1" applyAlignment="1">
      <alignment horizontal="left" vertical="center"/>
    </xf>
    <xf numFmtId="0" fontId="3" fillId="0" borderId="17" xfId="0" applyFont="1" applyBorder="1" applyAlignment="1">
      <alignment horizontal="center" vertical="center" wrapText="1"/>
    </xf>
    <xf numFmtId="182" fontId="3" fillId="39" borderId="18" xfId="0" applyNumberFormat="1" applyFont="1" applyFill="1" applyBorder="1" applyAlignment="1">
      <alignment horizontal="center" vertical="center"/>
    </xf>
    <xf numFmtId="0" fontId="3" fillId="0" borderId="19" xfId="0" applyFont="1" applyBorder="1" applyAlignment="1">
      <alignment horizontal="center" vertical="center" wrapText="1"/>
    </xf>
    <xf numFmtId="182" fontId="3" fillId="0" borderId="20" xfId="0" applyNumberFormat="1" applyFont="1" applyBorder="1" applyAlignment="1">
      <alignment horizontal="center" vertical="center"/>
    </xf>
    <xf numFmtId="49" fontId="4" fillId="34" borderId="11" xfId="0" applyNumberFormat="1" applyFont="1" applyFill="1" applyBorder="1" applyAlignment="1">
      <alignment horizontal="center" vertical="center" wrapText="1"/>
    </xf>
    <xf numFmtId="182" fontId="3" fillId="39" borderId="15" xfId="0" applyNumberFormat="1" applyFont="1" applyFill="1" applyBorder="1" applyAlignment="1">
      <alignment vertical="center" wrapText="1"/>
    </xf>
    <xf numFmtId="0" fontId="3" fillId="0" borderId="17" xfId="53" applyFont="1" applyBorder="1" applyAlignment="1">
      <alignment horizontal="left" vertical="center" wrapText="1"/>
      <protection/>
    </xf>
    <xf numFmtId="0" fontId="3" fillId="0" borderId="17" xfId="0" applyFont="1" applyBorder="1" applyAlignment="1">
      <alignment horizontal="center" vertical="center"/>
    </xf>
    <xf numFmtId="182" fontId="3" fillId="0" borderId="18" xfId="0" applyNumberFormat="1" applyFont="1" applyBorder="1" applyAlignment="1">
      <alignment horizontal="center" vertical="center"/>
    </xf>
    <xf numFmtId="182" fontId="3" fillId="0" borderId="21" xfId="0" applyNumberFormat="1" applyFont="1" applyBorder="1" applyAlignment="1">
      <alignment horizontal="center" vertical="center"/>
    </xf>
    <xf numFmtId="0" fontId="3" fillId="0" borderId="19" xfId="53" applyFont="1" applyBorder="1" applyAlignment="1">
      <alignment horizontal="left" vertical="center" wrapText="1"/>
      <protection/>
    </xf>
    <xf numFmtId="0" fontId="3" fillId="0" borderId="19" xfId="0" applyFont="1" applyBorder="1" applyAlignment="1">
      <alignment horizontal="center" vertical="center"/>
    </xf>
    <xf numFmtId="0" fontId="4" fillId="40" borderId="11" xfId="0" applyFont="1" applyFill="1" applyBorder="1" applyAlignment="1">
      <alignment vertical="center"/>
    </xf>
    <xf numFmtId="49" fontId="3" fillId="0" borderId="17" xfId="55" applyNumberFormat="1" applyFont="1" applyBorder="1" applyAlignment="1">
      <alignment horizontal="left" vertical="center" wrapText="1"/>
      <protection/>
    </xf>
    <xf numFmtId="49" fontId="3" fillId="0" borderId="19" xfId="55" applyNumberFormat="1" applyFont="1" applyBorder="1" applyAlignment="1">
      <alignment horizontal="left" vertical="center" wrapText="1"/>
      <protection/>
    </xf>
    <xf numFmtId="0" fontId="3" fillId="0" borderId="19" xfId="55" applyFont="1" applyBorder="1" applyAlignment="1">
      <alignment horizontal="left" vertical="center" wrapText="1"/>
      <protection/>
    </xf>
    <xf numFmtId="1" fontId="3" fillId="0" borderId="17" xfId="57" applyNumberFormat="1" applyFont="1" applyBorder="1" applyAlignment="1">
      <alignment horizontal="left" vertical="center" wrapText="1"/>
      <protection/>
    </xf>
    <xf numFmtId="182" fontId="3" fillId="0" borderId="15" xfId="0" applyNumberFormat="1" applyFont="1" applyBorder="1" applyAlignment="1">
      <alignment horizontal="left" vertical="center" wrapText="1"/>
    </xf>
    <xf numFmtId="1" fontId="3" fillId="0" borderId="15" xfId="57" applyNumberFormat="1" applyFont="1" applyBorder="1" applyAlignment="1">
      <alignment horizontal="left" vertical="center" wrapText="1"/>
      <protection/>
    </xf>
    <xf numFmtId="182" fontId="3" fillId="0" borderId="15" xfId="0" applyNumberFormat="1" applyFont="1" applyBorder="1" applyAlignment="1">
      <alignment horizontal="center" vertical="center"/>
    </xf>
    <xf numFmtId="182" fontId="3" fillId="39" borderId="15" xfId="0" applyNumberFormat="1" applyFont="1" applyFill="1" applyBorder="1" applyAlignment="1">
      <alignment horizontal="center" vertical="center" wrapText="1"/>
    </xf>
    <xf numFmtId="182" fontId="3" fillId="0" borderId="15" xfId="0" applyNumberFormat="1" applyFont="1" applyBorder="1" applyAlignment="1">
      <alignment horizontal="center" vertical="center" wrapText="1"/>
    </xf>
    <xf numFmtId="0" fontId="4" fillId="34" borderId="15" xfId="0" applyFont="1" applyFill="1" applyBorder="1" applyAlignment="1">
      <alignment horizontal="center" vertical="center"/>
    </xf>
    <xf numFmtId="0" fontId="4" fillId="38" borderId="15" xfId="0" applyFont="1" applyFill="1" applyBorder="1" applyAlignment="1">
      <alignment horizontal="center" vertical="center"/>
    </xf>
    <xf numFmtId="0" fontId="4" fillId="0" borderId="15" xfId="0" applyFont="1" applyBorder="1" applyAlignment="1">
      <alignment horizontal="center" vertical="center"/>
    </xf>
    <xf numFmtId="0" fontId="3" fillId="0" borderId="15" xfId="59" applyFont="1" applyBorder="1" applyAlignment="1">
      <alignment horizontal="left" vertical="center" wrapText="1"/>
      <protection/>
    </xf>
    <xf numFmtId="195" fontId="3" fillId="0" borderId="15" xfId="0" applyNumberFormat="1" applyFont="1" applyBorder="1" applyAlignment="1">
      <alignment horizontal="center" vertical="center"/>
    </xf>
    <xf numFmtId="49" fontId="3" fillId="0" borderId="17" xfId="59" applyNumberFormat="1" applyFont="1" applyBorder="1" applyAlignment="1">
      <alignment horizontal="left" vertical="center" wrapText="1"/>
      <protection/>
    </xf>
    <xf numFmtId="0" fontId="4" fillId="40" borderId="12" xfId="0" applyFont="1" applyFill="1" applyBorder="1" applyAlignment="1">
      <alignment vertical="center"/>
    </xf>
    <xf numFmtId="182" fontId="4" fillId="38" borderId="12" xfId="0" applyNumberFormat="1" applyFont="1" applyFill="1" applyBorder="1" applyAlignment="1">
      <alignment horizontal="center" vertical="center"/>
    </xf>
    <xf numFmtId="0" fontId="3" fillId="0" borderId="19" xfId="0" applyFont="1" applyBorder="1" applyAlignment="1">
      <alignment horizontal="left" vertical="center" wrapText="1"/>
    </xf>
    <xf numFmtId="182" fontId="3" fillId="39" borderId="20" xfId="0" applyNumberFormat="1" applyFont="1" applyFill="1" applyBorder="1" applyAlignment="1">
      <alignment horizontal="center" vertical="center"/>
    </xf>
    <xf numFmtId="49" fontId="3" fillId="0" borderId="17" xfId="60" applyNumberFormat="1" applyFont="1" applyBorder="1" applyAlignment="1">
      <alignment horizontal="left" vertical="center" wrapText="1"/>
      <protection/>
    </xf>
    <xf numFmtId="1" fontId="4" fillId="40" borderId="14" xfId="0" applyNumberFormat="1" applyFont="1" applyFill="1" applyBorder="1" applyAlignment="1">
      <alignment horizontal="center" vertical="center"/>
    </xf>
    <xf numFmtId="182" fontId="3" fillId="39" borderId="16" xfId="0" applyNumberFormat="1" applyFont="1" applyFill="1" applyBorder="1" applyAlignment="1">
      <alignment horizontal="center" vertical="center"/>
    </xf>
    <xf numFmtId="195" fontId="3" fillId="0" borderId="15" xfId="0" applyNumberFormat="1" applyFont="1" applyBorder="1" applyAlignment="1">
      <alignment horizontal="left" vertical="center" wrapText="1"/>
    </xf>
    <xf numFmtId="182" fontId="3" fillId="0" borderId="18" xfId="60" applyNumberFormat="1" applyFont="1" applyBorder="1" applyAlignment="1">
      <alignment horizontal="center" vertical="center"/>
      <protection/>
    </xf>
    <xf numFmtId="0" fontId="3" fillId="0" borderId="19" xfId="60" applyFont="1" applyBorder="1" applyAlignment="1">
      <alignment horizontal="left" vertical="center" wrapText="1"/>
      <protection/>
    </xf>
    <xf numFmtId="182" fontId="3" fillId="0" borderId="20" xfId="60" applyNumberFormat="1" applyFont="1" applyBorder="1" applyAlignment="1">
      <alignment horizontal="center" vertical="center"/>
      <protection/>
    </xf>
    <xf numFmtId="0" fontId="3" fillId="39" borderId="10" xfId="0" applyFont="1" applyFill="1" applyBorder="1" applyAlignment="1">
      <alignment horizontal="center" vertical="center"/>
    </xf>
    <xf numFmtId="182" fontId="4" fillId="38" borderId="12" xfId="0" applyNumberFormat="1" applyFont="1" applyFill="1" applyBorder="1" applyAlignment="1">
      <alignment vertical="center"/>
    </xf>
    <xf numFmtId="0" fontId="3" fillId="39" borderId="15" xfId="59" applyFont="1" applyFill="1" applyBorder="1" applyAlignment="1">
      <alignment horizontal="left" vertical="center" wrapText="1"/>
      <protection/>
    </xf>
    <xf numFmtId="195" fontId="3" fillId="0" borderId="22" xfId="0" applyNumberFormat="1" applyFont="1" applyBorder="1" applyAlignment="1">
      <alignment horizontal="center" vertical="center"/>
    </xf>
    <xf numFmtId="1" fontId="3" fillId="39" borderId="15" xfId="60" applyNumberFormat="1" applyFont="1" applyFill="1" applyBorder="1" applyAlignment="1">
      <alignment horizontal="left" vertical="center" wrapText="1"/>
      <protection/>
    </xf>
    <xf numFmtId="49" fontId="3" fillId="0" borderId="15" xfId="60" applyNumberFormat="1" applyFont="1" applyBorder="1" applyAlignment="1">
      <alignment horizontal="left" vertical="center" wrapText="1"/>
      <protection/>
    </xf>
    <xf numFmtId="195" fontId="3" fillId="36" borderId="15" xfId="0" applyNumberFormat="1" applyFont="1" applyFill="1" applyBorder="1" applyAlignment="1">
      <alignment horizontal="center" vertical="center" wrapText="1"/>
    </xf>
    <xf numFmtId="49" fontId="3" fillId="0" borderId="15" xfId="59" applyNumberFormat="1" applyFont="1" applyBorder="1" applyAlignment="1">
      <alignment horizontal="left" vertical="center" wrapText="1"/>
      <protection/>
    </xf>
    <xf numFmtId="0" fontId="3" fillId="39" borderId="15" xfId="0" applyFont="1" applyFill="1" applyBorder="1" applyAlignment="1">
      <alignment horizontal="left" vertical="center" wrapText="1"/>
    </xf>
    <xf numFmtId="0" fontId="3" fillId="39" borderId="15" xfId="0" applyFont="1" applyFill="1" applyBorder="1" applyAlignment="1">
      <alignment horizontal="center" vertical="center"/>
    </xf>
    <xf numFmtId="49" fontId="3" fillId="0" borderId="12" xfId="55" applyNumberFormat="1" applyFont="1" applyBorder="1" applyAlignment="1">
      <alignment horizontal="left" vertical="center" wrapText="1"/>
      <protection/>
    </xf>
    <xf numFmtId="0" fontId="3" fillId="39" borderId="19" xfId="0" applyFont="1" applyFill="1" applyBorder="1" applyAlignment="1">
      <alignment horizontal="center" vertical="center"/>
    </xf>
    <xf numFmtId="49" fontId="3" fillId="39" borderId="17" xfId="59" applyNumberFormat="1" applyFont="1" applyFill="1" applyBorder="1" applyAlignment="1">
      <alignment horizontal="left" vertical="center" wrapText="1"/>
      <protection/>
    </xf>
    <xf numFmtId="49" fontId="3" fillId="39" borderId="15" xfId="55" applyNumberFormat="1" applyFont="1" applyFill="1" applyBorder="1" applyAlignment="1">
      <alignment horizontal="left" vertical="center" wrapText="1"/>
      <protection/>
    </xf>
    <xf numFmtId="182" fontId="3" fillId="0" borderId="18" xfId="55" applyNumberFormat="1" applyFont="1" applyBorder="1" applyAlignment="1">
      <alignment horizontal="center" vertical="center"/>
      <protection/>
    </xf>
    <xf numFmtId="0" fontId="3" fillId="38" borderId="12" xfId="0" applyFont="1" applyFill="1" applyBorder="1" applyAlignment="1">
      <alignment vertical="center"/>
    </xf>
    <xf numFmtId="0" fontId="3" fillId="36" borderId="17" xfId="0" applyFont="1" applyFill="1" applyBorder="1" applyAlignment="1">
      <alignment horizontal="center" vertical="center" wrapText="1"/>
    </xf>
    <xf numFmtId="0" fontId="3" fillId="36" borderId="15" xfId="0" applyFont="1" applyFill="1" applyBorder="1" applyAlignment="1">
      <alignment horizontal="center" vertical="center" wrapText="1"/>
    </xf>
    <xf numFmtId="0" fontId="3" fillId="38" borderId="12" xfId="0" applyFont="1" applyFill="1" applyBorder="1" applyAlignment="1">
      <alignment vertical="center" wrapText="1"/>
    </xf>
    <xf numFmtId="49" fontId="4" fillId="38" borderId="11" xfId="0" applyNumberFormat="1" applyFont="1" applyFill="1" applyBorder="1" applyAlignment="1">
      <alignment horizontal="center" vertical="center" wrapText="1"/>
    </xf>
    <xf numFmtId="49" fontId="4" fillId="34" borderId="23" xfId="0" applyNumberFormat="1" applyFont="1" applyFill="1" applyBorder="1" applyAlignment="1">
      <alignment horizontal="center" vertical="center"/>
    </xf>
    <xf numFmtId="49" fontId="4" fillId="38" borderId="23" xfId="0" applyNumberFormat="1" applyFont="1" applyFill="1" applyBorder="1" applyAlignment="1">
      <alignment horizontal="center" vertical="center"/>
    </xf>
    <xf numFmtId="49" fontId="4" fillId="34" borderId="17" xfId="0" applyNumberFormat="1" applyFont="1" applyFill="1" applyBorder="1" applyAlignment="1">
      <alignment horizontal="center" vertical="center"/>
    </xf>
    <xf numFmtId="49" fontId="4" fillId="34" borderId="19" xfId="0" applyNumberFormat="1" applyFont="1" applyFill="1" applyBorder="1" applyAlignment="1">
      <alignment horizontal="center" vertical="center"/>
    </xf>
    <xf numFmtId="49" fontId="4" fillId="38" borderId="17" xfId="0" applyNumberFormat="1" applyFont="1" applyFill="1" applyBorder="1" applyAlignment="1">
      <alignment horizontal="center" vertical="center"/>
    </xf>
    <xf numFmtId="49" fontId="4" fillId="38" borderId="19" xfId="0" applyNumberFormat="1" applyFont="1" applyFill="1" applyBorder="1" applyAlignment="1">
      <alignment horizontal="center" vertical="center"/>
    </xf>
    <xf numFmtId="0" fontId="4" fillId="34" borderId="19" xfId="0" applyFont="1" applyFill="1" applyBorder="1" applyAlignment="1">
      <alignment horizontal="center" vertical="center"/>
    </xf>
    <xf numFmtId="0" fontId="4" fillId="38" borderId="17" xfId="0" applyFont="1" applyFill="1" applyBorder="1" applyAlignment="1">
      <alignment horizontal="center" vertical="center"/>
    </xf>
    <xf numFmtId="0" fontId="4" fillId="38" borderId="19" xfId="0" applyFont="1" applyFill="1" applyBorder="1" applyAlignment="1">
      <alignment horizontal="center" vertical="center"/>
    </xf>
    <xf numFmtId="0" fontId="4" fillId="40" borderId="24" xfId="0" applyFont="1" applyFill="1" applyBorder="1" applyAlignment="1">
      <alignment horizontal="center" vertical="center"/>
    </xf>
    <xf numFmtId="0" fontId="4" fillId="40" borderId="25" xfId="0" applyFont="1" applyFill="1" applyBorder="1" applyAlignment="1">
      <alignment horizontal="center" vertical="center"/>
    </xf>
    <xf numFmtId="0" fontId="4" fillId="40" borderId="26" xfId="0" applyFont="1" applyFill="1" applyBorder="1" applyAlignment="1">
      <alignment horizontal="center" vertical="center"/>
    </xf>
    <xf numFmtId="0" fontId="4" fillId="40" borderId="27" xfId="0" applyFont="1" applyFill="1" applyBorder="1" applyAlignment="1">
      <alignment horizontal="center" vertical="center"/>
    </xf>
    <xf numFmtId="1" fontId="4" fillId="40" borderId="24" xfId="0" applyNumberFormat="1" applyFont="1" applyFill="1" applyBorder="1" applyAlignment="1">
      <alignment horizontal="center" vertical="center"/>
    </xf>
    <xf numFmtId="1" fontId="4" fillId="40" borderId="26" xfId="0" applyNumberFormat="1" applyFont="1" applyFill="1" applyBorder="1" applyAlignment="1">
      <alignment horizontal="center" vertical="center"/>
    </xf>
    <xf numFmtId="1" fontId="4" fillId="40" borderId="25" xfId="0" applyNumberFormat="1" applyFont="1" applyFill="1" applyBorder="1" applyAlignment="1">
      <alignment horizontal="center" vertical="center"/>
    </xf>
    <xf numFmtId="0" fontId="4" fillId="33" borderId="21" xfId="0" applyFont="1" applyFill="1" applyBorder="1" applyAlignment="1">
      <alignment horizontal="left" vertical="center" wrapText="1"/>
    </xf>
    <xf numFmtId="0" fontId="4" fillId="34" borderId="21" xfId="0" applyFont="1" applyFill="1" applyBorder="1" applyAlignment="1">
      <alignment horizontal="left" vertical="center" wrapText="1"/>
    </xf>
    <xf numFmtId="0" fontId="6" fillId="38" borderId="19" xfId="0" applyFont="1" applyFill="1" applyBorder="1" applyAlignment="1">
      <alignment horizontal="left" vertical="center" wrapText="1"/>
    </xf>
    <xf numFmtId="0" fontId="6" fillId="38" borderId="20" xfId="0" applyFont="1" applyFill="1" applyBorder="1" applyAlignment="1">
      <alignment horizontal="left" vertical="center" wrapText="1"/>
    </xf>
    <xf numFmtId="49" fontId="4" fillId="38" borderId="17" xfId="0" applyNumberFormat="1" applyFont="1" applyFill="1" applyBorder="1" applyAlignment="1">
      <alignment horizontal="left" vertical="center"/>
    </xf>
    <xf numFmtId="182" fontId="3" fillId="38" borderId="17" xfId="46" applyNumberFormat="1" applyFont="1" applyFill="1" applyBorder="1" applyAlignment="1">
      <alignment horizontal="center" vertical="center"/>
    </xf>
    <xf numFmtId="182" fontId="4" fillId="38" borderId="18" xfId="46" applyNumberFormat="1" applyFont="1" applyFill="1" applyBorder="1" applyAlignment="1">
      <alignment horizontal="center" vertical="center"/>
    </xf>
    <xf numFmtId="49" fontId="4" fillId="34" borderId="19" xfId="0" applyNumberFormat="1" applyFont="1" applyFill="1" applyBorder="1" applyAlignment="1">
      <alignment horizontal="center" vertical="center" wrapText="1"/>
    </xf>
    <xf numFmtId="0" fontId="4" fillId="38" borderId="19" xfId="0" applyFont="1" applyFill="1" applyBorder="1" applyAlignment="1">
      <alignment horizontal="center" vertical="center" wrapText="1"/>
    </xf>
    <xf numFmtId="0" fontId="4" fillId="38" borderId="17" xfId="0" applyFont="1" applyFill="1" applyBorder="1" applyAlignment="1">
      <alignment horizontal="left" vertical="center" wrapText="1"/>
    </xf>
    <xf numFmtId="182" fontId="3" fillId="38" borderId="17" xfId="0" applyNumberFormat="1" applyFont="1" applyFill="1" applyBorder="1" applyAlignment="1">
      <alignment vertical="center" wrapText="1"/>
    </xf>
    <xf numFmtId="182" fontId="4" fillId="34" borderId="21" xfId="0" applyNumberFormat="1" applyFont="1" applyFill="1" applyBorder="1" applyAlignment="1">
      <alignment horizontal="center" vertical="center"/>
    </xf>
    <xf numFmtId="182" fontId="4" fillId="35" borderId="21" xfId="0" applyNumberFormat="1" applyFont="1" applyFill="1" applyBorder="1" applyAlignment="1">
      <alignment horizontal="center" vertical="center"/>
    </xf>
    <xf numFmtId="0" fontId="4" fillId="40" borderId="26" xfId="0" applyFont="1" applyFill="1" applyBorder="1" applyAlignment="1">
      <alignment vertical="center"/>
    </xf>
    <xf numFmtId="0" fontId="4" fillId="40" borderId="25" xfId="0" applyFont="1" applyFill="1" applyBorder="1" applyAlignment="1">
      <alignment vertical="center"/>
    </xf>
    <xf numFmtId="0" fontId="4" fillId="40" borderId="24" xfId="0" applyFont="1" applyFill="1" applyBorder="1" applyAlignment="1">
      <alignment vertical="center"/>
    </xf>
    <xf numFmtId="182" fontId="4" fillId="38" borderId="17" xfId="0" applyNumberFormat="1" applyFont="1" applyFill="1" applyBorder="1" applyAlignment="1">
      <alignment vertical="center"/>
    </xf>
    <xf numFmtId="182" fontId="4" fillId="38" borderId="18" xfId="0" applyNumberFormat="1" applyFont="1" applyFill="1" applyBorder="1" applyAlignment="1">
      <alignment horizontal="center" vertical="center"/>
    </xf>
    <xf numFmtId="182" fontId="4" fillId="38" borderId="17" xfId="0" applyNumberFormat="1" applyFont="1" applyFill="1" applyBorder="1" applyAlignment="1">
      <alignment horizontal="center" vertical="center"/>
    </xf>
    <xf numFmtId="49" fontId="4" fillId="37" borderId="21" xfId="0" applyNumberFormat="1" applyFont="1" applyFill="1" applyBorder="1" applyAlignment="1">
      <alignment horizontal="left" vertical="center" wrapText="1"/>
    </xf>
    <xf numFmtId="0" fontId="4" fillId="40" borderId="26" xfId="0" applyFont="1" applyFill="1" applyBorder="1" applyAlignment="1">
      <alignment vertical="top"/>
    </xf>
    <xf numFmtId="0" fontId="4" fillId="40" borderId="25" xfId="0" applyFont="1" applyFill="1" applyBorder="1" applyAlignment="1">
      <alignment vertical="top"/>
    </xf>
    <xf numFmtId="0" fontId="4" fillId="38" borderId="19" xfId="0" applyFont="1" applyFill="1" applyBorder="1" applyAlignment="1">
      <alignment horizontal="left" vertical="center" wrapText="1"/>
    </xf>
    <xf numFmtId="0" fontId="4" fillId="38" borderId="20" xfId="0" applyFont="1" applyFill="1" applyBorder="1" applyAlignment="1">
      <alignment horizontal="left" vertical="center" wrapText="1"/>
    </xf>
    <xf numFmtId="0" fontId="4" fillId="40" borderId="24" xfId="0" applyFont="1" applyFill="1" applyBorder="1" applyAlignment="1">
      <alignment vertical="top"/>
    </xf>
    <xf numFmtId="0" fontId="4" fillId="38" borderId="17" xfId="0" applyFont="1" applyFill="1" applyBorder="1" applyAlignment="1">
      <alignment vertical="center"/>
    </xf>
    <xf numFmtId="49" fontId="4" fillId="38" borderId="17" xfId="0" applyNumberFormat="1" applyFont="1" applyFill="1" applyBorder="1" applyAlignment="1">
      <alignment horizontal="left" vertical="top"/>
    </xf>
    <xf numFmtId="182" fontId="4" fillId="34" borderId="21" xfId="0" applyNumberFormat="1" applyFont="1" applyFill="1" applyBorder="1" applyAlignment="1">
      <alignment horizontal="left" vertical="center" wrapText="1"/>
    </xf>
    <xf numFmtId="182" fontId="6" fillId="38" borderId="19" xfId="0" applyNumberFormat="1" applyFont="1" applyFill="1" applyBorder="1" applyAlignment="1">
      <alignment horizontal="left" vertical="center" wrapText="1"/>
    </xf>
    <xf numFmtId="182" fontId="6" fillId="38" borderId="20" xfId="0" applyNumberFormat="1" applyFont="1" applyFill="1" applyBorder="1" applyAlignment="1">
      <alignment horizontal="left" vertical="center" wrapText="1"/>
    </xf>
    <xf numFmtId="182" fontId="4" fillId="38" borderId="17" xfId="0" applyNumberFormat="1" applyFont="1" applyFill="1" applyBorder="1" applyAlignment="1">
      <alignment horizontal="left" vertical="center"/>
    </xf>
    <xf numFmtId="1" fontId="4" fillId="38" borderId="17" xfId="0" applyNumberFormat="1" applyFont="1" applyFill="1" applyBorder="1" applyAlignment="1">
      <alignment horizontal="center" vertical="center"/>
    </xf>
    <xf numFmtId="182" fontId="4" fillId="38" borderId="17" xfId="0" applyNumberFormat="1" applyFont="1" applyFill="1" applyBorder="1" applyAlignment="1">
      <alignment vertical="center" wrapText="1"/>
    </xf>
    <xf numFmtId="49" fontId="6" fillId="38" borderId="19" xfId="0" applyNumberFormat="1" applyFont="1" applyFill="1" applyBorder="1" applyAlignment="1">
      <alignment horizontal="left" vertical="center"/>
    </xf>
    <xf numFmtId="49" fontId="6" fillId="38" borderId="20" xfId="0" applyNumberFormat="1" applyFont="1" applyFill="1" applyBorder="1" applyAlignment="1">
      <alignment horizontal="left" vertical="center"/>
    </xf>
    <xf numFmtId="0" fontId="4" fillId="41" borderId="26" xfId="0" applyFont="1" applyFill="1" applyBorder="1" applyAlignment="1">
      <alignment vertical="center"/>
    </xf>
    <xf numFmtId="0" fontId="8" fillId="38" borderId="19" xfId="0" applyFont="1" applyFill="1" applyBorder="1" applyAlignment="1">
      <alignment horizontal="left" vertical="center"/>
    </xf>
    <xf numFmtId="0" fontId="8" fillId="38" borderId="20" xfId="0" applyFont="1" applyFill="1" applyBorder="1" applyAlignment="1">
      <alignment horizontal="left" vertical="center"/>
    </xf>
    <xf numFmtId="0" fontId="3" fillId="34" borderId="21" xfId="0" applyFont="1" applyFill="1" applyBorder="1" applyAlignment="1">
      <alignment horizontal="left" vertical="center"/>
    </xf>
    <xf numFmtId="195" fontId="4" fillId="40" borderId="26" xfId="0" applyNumberFormat="1" applyFont="1" applyFill="1" applyBorder="1" applyAlignment="1">
      <alignment horizontal="center" vertical="center"/>
    </xf>
    <xf numFmtId="195" fontId="4" fillId="33" borderId="21" xfId="0" applyNumberFormat="1" applyFont="1" applyFill="1" applyBorder="1" applyAlignment="1">
      <alignment horizontal="left" vertical="center" wrapText="1"/>
    </xf>
    <xf numFmtId="195" fontId="4" fillId="34" borderId="21" xfId="0" applyNumberFormat="1" applyFont="1" applyFill="1" applyBorder="1" applyAlignment="1">
      <alignment horizontal="left" vertical="center" wrapText="1"/>
    </xf>
    <xf numFmtId="195" fontId="4" fillId="40" borderId="25" xfId="0" applyNumberFormat="1" applyFont="1" applyFill="1" applyBorder="1" applyAlignment="1">
      <alignment horizontal="center" vertical="center"/>
    </xf>
    <xf numFmtId="2" fontId="6" fillId="38" borderId="19" xfId="0" applyNumberFormat="1" applyFont="1" applyFill="1" applyBorder="1" applyAlignment="1">
      <alignment horizontal="left" vertical="center" wrapText="1"/>
    </xf>
    <xf numFmtId="2" fontId="6" fillId="38" borderId="20" xfId="0" applyNumberFormat="1" applyFont="1" applyFill="1" applyBorder="1" applyAlignment="1">
      <alignment horizontal="left" vertical="center" wrapText="1"/>
    </xf>
    <xf numFmtId="195" fontId="4" fillId="38" borderId="17" xfId="0" applyNumberFormat="1" applyFont="1" applyFill="1" applyBorder="1" applyAlignment="1">
      <alignment horizontal="center" vertical="center"/>
    </xf>
    <xf numFmtId="195" fontId="4" fillId="38" borderId="17" xfId="0" applyNumberFormat="1" applyFont="1" applyFill="1" applyBorder="1" applyAlignment="1">
      <alignment vertical="center"/>
    </xf>
    <xf numFmtId="195" fontId="6" fillId="38" borderId="19" xfId="0" applyNumberFormat="1" applyFont="1" applyFill="1" applyBorder="1" applyAlignment="1">
      <alignment horizontal="left" vertical="center" wrapText="1"/>
    </xf>
    <xf numFmtId="195" fontId="6" fillId="38" borderId="20" xfId="0" applyNumberFormat="1" applyFont="1" applyFill="1" applyBorder="1" applyAlignment="1">
      <alignment horizontal="left" vertical="center" wrapText="1"/>
    </xf>
    <xf numFmtId="195" fontId="4" fillId="38" borderId="17" xfId="0" applyNumberFormat="1" applyFont="1" applyFill="1" applyBorder="1" applyAlignment="1">
      <alignment horizontal="left" vertical="center"/>
    </xf>
    <xf numFmtId="1" fontId="4" fillId="40" borderId="24" xfId="0" applyNumberFormat="1" applyFont="1" applyFill="1" applyBorder="1" applyAlignment="1">
      <alignment vertical="top"/>
    </xf>
    <xf numFmtId="1" fontId="4" fillId="40" borderId="26" xfId="0" applyNumberFormat="1" applyFont="1" applyFill="1" applyBorder="1" applyAlignment="1">
      <alignment vertical="top"/>
    </xf>
    <xf numFmtId="1" fontId="4" fillId="41" borderId="25" xfId="0" applyNumberFormat="1" applyFont="1" applyFill="1" applyBorder="1" applyAlignment="1">
      <alignment horizontal="center" vertical="center"/>
    </xf>
    <xf numFmtId="0" fontId="3" fillId="42" borderId="19" xfId="0" applyFont="1" applyFill="1" applyBorder="1" applyAlignment="1">
      <alignment horizontal="center" vertical="center"/>
    </xf>
    <xf numFmtId="0" fontId="3" fillId="42" borderId="19" xfId="0" applyFont="1" applyFill="1" applyBorder="1" applyAlignment="1">
      <alignment horizontal="left" vertical="center" wrapText="1"/>
    </xf>
    <xf numFmtId="0" fontId="3" fillId="42" borderId="19" xfId="0" applyFont="1" applyFill="1" applyBorder="1" applyAlignment="1">
      <alignment vertical="center"/>
    </xf>
    <xf numFmtId="0" fontId="4" fillId="41" borderId="28" xfId="0" applyFont="1" applyFill="1" applyBorder="1" applyAlignment="1">
      <alignment horizontal="center" vertical="center"/>
    </xf>
    <xf numFmtId="0" fontId="4" fillId="40" borderId="27" xfId="0" applyFont="1" applyFill="1" applyBorder="1" applyAlignment="1">
      <alignment vertical="center"/>
    </xf>
    <xf numFmtId="0" fontId="4" fillId="33" borderId="12" xfId="0" applyFont="1" applyFill="1" applyBorder="1" applyAlignment="1">
      <alignment horizontal="left" vertical="center" wrapText="1"/>
    </xf>
    <xf numFmtId="0" fontId="4" fillId="33" borderId="29" xfId="0" applyFont="1" applyFill="1" applyBorder="1" applyAlignment="1">
      <alignment horizontal="left" vertical="center" wrapText="1"/>
    </xf>
    <xf numFmtId="0" fontId="4" fillId="35" borderId="19" xfId="0" applyFont="1" applyFill="1" applyBorder="1" applyAlignment="1">
      <alignment horizontal="left" vertical="center"/>
    </xf>
    <xf numFmtId="182" fontId="4" fillId="35" borderId="19" xfId="0" applyNumberFormat="1" applyFont="1" applyFill="1" applyBorder="1" applyAlignment="1">
      <alignment vertical="center"/>
    </xf>
    <xf numFmtId="182" fontId="4" fillId="35" borderId="19" xfId="0" applyNumberFormat="1" applyFont="1" applyFill="1" applyBorder="1" applyAlignment="1">
      <alignment horizontal="center" vertical="center"/>
    </xf>
    <xf numFmtId="182" fontId="4" fillId="35" borderId="20" xfId="0" applyNumberFormat="1" applyFont="1" applyFill="1" applyBorder="1" applyAlignment="1">
      <alignment horizontal="center" vertical="center"/>
    </xf>
    <xf numFmtId="0" fontId="4" fillId="41" borderId="27" xfId="0" applyFont="1" applyFill="1" applyBorder="1" applyAlignment="1">
      <alignment vertical="top"/>
    </xf>
    <xf numFmtId="49" fontId="4" fillId="37" borderId="12" xfId="0" applyNumberFormat="1" applyFont="1" applyFill="1" applyBorder="1" applyAlignment="1">
      <alignment horizontal="left" vertical="center" wrapText="1"/>
    </xf>
    <xf numFmtId="49" fontId="4" fillId="37" borderId="29" xfId="0" applyNumberFormat="1" applyFont="1" applyFill="1" applyBorder="1" applyAlignment="1">
      <alignment horizontal="left" vertical="center" wrapText="1"/>
    </xf>
    <xf numFmtId="182" fontId="4" fillId="37" borderId="22" xfId="0" applyNumberFormat="1" applyFont="1" applyFill="1" applyBorder="1" applyAlignment="1">
      <alignment horizontal="left" vertical="center" wrapText="1"/>
    </xf>
    <xf numFmtId="182" fontId="4" fillId="37" borderId="13" xfId="0" applyNumberFormat="1"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18" xfId="0" applyFont="1" applyFill="1" applyBorder="1" applyAlignment="1">
      <alignment horizontal="left" vertical="center" wrapText="1"/>
    </xf>
    <xf numFmtId="182" fontId="4" fillId="33" borderId="12" xfId="0" applyNumberFormat="1" applyFont="1" applyFill="1" applyBorder="1" applyAlignment="1">
      <alignment horizontal="left" vertical="center" wrapText="1"/>
    </xf>
    <xf numFmtId="182" fontId="4" fillId="33" borderId="29" xfId="0" applyNumberFormat="1" applyFont="1" applyFill="1" applyBorder="1" applyAlignment="1">
      <alignment horizontal="left" vertical="center" wrapText="1"/>
    </xf>
    <xf numFmtId="0" fontId="4" fillId="35" borderId="19" xfId="0" applyFont="1" applyFill="1" applyBorder="1" applyAlignment="1">
      <alignment horizontal="left" vertical="top"/>
    </xf>
    <xf numFmtId="0" fontId="3" fillId="35" borderId="19" xfId="0" applyFont="1" applyFill="1" applyBorder="1" applyAlignment="1">
      <alignment vertical="center"/>
    </xf>
    <xf numFmtId="0" fontId="3" fillId="35" borderId="19" xfId="0" applyFont="1" applyFill="1" applyBorder="1" applyAlignment="1">
      <alignment horizontal="center" vertical="center"/>
    </xf>
    <xf numFmtId="182" fontId="3" fillId="39" borderId="23" xfId="0" applyNumberFormat="1" applyFont="1" applyFill="1" applyBorder="1" applyAlignment="1">
      <alignment horizontal="center" vertical="center" wrapText="1"/>
    </xf>
    <xf numFmtId="182" fontId="3" fillId="0" borderId="30" xfId="46" applyNumberFormat="1" applyFont="1" applyBorder="1" applyAlignment="1">
      <alignment horizontal="center" vertical="center"/>
    </xf>
    <xf numFmtId="49" fontId="3" fillId="0" borderId="22" xfId="55" applyNumberFormat="1" applyFont="1" applyBorder="1" applyAlignment="1">
      <alignment horizontal="left" vertical="center" wrapText="1"/>
      <protection/>
    </xf>
    <xf numFmtId="182" fontId="3" fillId="39" borderId="13" xfId="0" applyNumberFormat="1" applyFont="1" applyFill="1" applyBorder="1" applyAlignment="1">
      <alignment horizontal="center" vertical="center"/>
    </xf>
    <xf numFmtId="49" fontId="4" fillId="0" borderId="17" xfId="0" applyNumberFormat="1" applyFont="1" applyBorder="1" applyAlignment="1">
      <alignment horizontal="center" vertical="center"/>
    </xf>
    <xf numFmtId="0" fontId="3" fillId="39" borderId="22" xfId="0" applyFont="1" applyFill="1" applyBorder="1" applyAlignment="1">
      <alignment horizontal="center" vertical="center" wrapText="1"/>
    </xf>
    <xf numFmtId="0" fontId="9" fillId="43" borderId="10" xfId="0" applyFont="1" applyFill="1" applyBorder="1" applyAlignment="1">
      <alignment vertical="center" wrapText="1"/>
    </xf>
    <xf numFmtId="0" fontId="9" fillId="43" borderId="10" xfId="0" applyFont="1" applyFill="1" applyBorder="1" applyAlignment="1">
      <alignment vertical="justify" wrapText="1"/>
    </xf>
    <xf numFmtId="0" fontId="9" fillId="43" borderId="10" xfId="63" applyFont="1" applyFill="1" applyBorder="1" applyAlignment="1">
      <alignment vertical="top"/>
      <protection/>
    </xf>
    <xf numFmtId="0" fontId="9" fillId="39" borderId="0" xfId="0" applyFont="1" applyFill="1" applyAlignment="1">
      <alignment vertical="center" wrapText="1"/>
    </xf>
    <xf numFmtId="0" fontId="9" fillId="39" borderId="0" xfId="0" applyFont="1" applyFill="1" applyAlignment="1">
      <alignment horizontal="center" vertical="center"/>
    </xf>
    <xf numFmtId="0" fontId="9" fillId="39" borderId="0" xfId="0" applyFont="1" applyFill="1" applyAlignment="1">
      <alignment vertical="justify" wrapText="1"/>
    </xf>
    <xf numFmtId="0" fontId="9" fillId="39" borderId="0" xfId="63" applyFont="1" applyFill="1" applyAlignment="1">
      <alignment vertical="top"/>
      <protection/>
    </xf>
    <xf numFmtId="0" fontId="9" fillId="39" borderId="0" xfId="63" applyFont="1" applyFill="1" applyAlignment="1">
      <alignment horizontal="center" vertical="top"/>
      <protection/>
    </xf>
    <xf numFmtId="0" fontId="9" fillId="39" borderId="0" xfId="0" applyFont="1" applyFill="1" applyAlignment="1">
      <alignment horizontal="center" vertical="center" wrapText="1"/>
    </xf>
    <xf numFmtId="195" fontId="9" fillId="39" borderId="0" xfId="0" applyNumberFormat="1" applyFont="1" applyFill="1" applyAlignment="1">
      <alignment vertical="center"/>
    </xf>
    <xf numFmtId="0" fontId="9" fillId="43" borderId="17" xfId="0" applyFont="1" applyFill="1" applyBorder="1" applyAlignment="1">
      <alignment vertical="center" wrapText="1"/>
    </xf>
    <xf numFmtId="0" fontId="9" fillId="43" borderId="18" xfId="0" applyFont="1" applyFill="1" applyBorder="1" applyAlignment="1">
      <alignment horizontal="center" vertical="center"/>
    </xf>
    <xf numFmtId="0" fontId="9" fillId="43" borderId="21" xfId="0" applyFont="1" applyFill="1" applyBorder="1" applyAlignment="1">
      <alignment horizontal="center" vertical="center"/>
    </xf>
    <xf numFmtId="0" fontId="9" fillId="43" borderId="29" xfId="0" applyFont="1" applyFill="1" applyBorder="1" applyAlignment="1">
      <alignment horizontal="center" vertical="center"/>
    </xf>
    <xf numFmtId="0" fontId="9" fillId="43" borderId="21" xfId="63" applyFont="1" applyFill="1" applyBorder="1" applyAlignment="1">
      <alignment horizontal="center" vertical="top"/>
      <protection/>
    </xf>
    <xf numFmtId="0" fontId="9" fillId="43" borderId="21" xfId="0" applyFont="1" applyFill="1" applyBorder="1" applyAlignment="1">
      <alignment horizontal="center" vertical="center" wrapText="1"/>
    </xf>
    <xf numFmtId="195" fontId="9" fillId="43" borderId="19" xfId="0" applyNumberFormat="1" applyFont="1" applyFill="1" applyBorder="1" applyAlignment="1">
      <alignment vertical="center"/>
    </xf>
    <xf numFmtId="0" fontId="9" fillId="43" borderId="20" xfId="0" applyFont="1" applyFill="1" applyBorder="1" applyAlignment="1">
      <alignment horizontal="center" vertical="center"/>
    </xf>
    <xf numFmtId="0" fontId="3" fillId="39" borderId="17" xfId="0" applyFont="1" applyFill="1" applyBorder="1" applyAlignment="1">
      <alignment horizontal="center" vertical="center"/>
    </xf>
    <xf numFmtId="182" fontId="3" fillId="0" borderId="31" xfId="0" applyNumberFormat="1" applyFont="1" applyBorder="1" applyAlignment="1">
      <alignment horizontal="center" vertical="center"/>
    </xf>
    <xf numFmtId="49" fontId="4" fillId="0" borderId="23" xfId="0" applyNumberFormat="1" applyFont="1" applyBorder="1" applyAlignment="1">
      <alignment horizontal="center" vertical="center"/>
    </xf>
    <xf numFmtId="0" fontId="3" fillId="0" borderId="32" xfId="0" applyFont="1" applyBorder="1" applyAlignment="1">
      <alignment horizontal="center" vertical="center" wrapText="1"/>
    </xf>
    <xf numFmtId="182" fontId="4" fillId="42" borderId="20" xfId="0" applyNumberFormat="1" applyFont="1" applyFill="1" applyBorder="1" applyAlignment="1">
      <alignment horizontal="center" vertical="center"/>
    </xf>
    <xf numFmtId="0" fontId="3" fillId="39" borderId="15" xfId="0" applyFont="1" applyFill="1" applyBorder="1" applyAlignment="1">
      <alignment horizontal="center" vertical="center" wrapText="1"/>
    </xf>
    <xf numFmtId="0" fontId="3" fillId="0" borderId="22" xfId="0" applyFont="1" applyBorder="1" applyAlignment="1">
      <alignment horizontal="center" vertical="center" wrapText="1"/>
    </xf>
    <xf numFmtId="49" fontId="4" fillId="0" borderId="22" xfId="0" applyNumberFormat="1" applyFont="1" applyBorder="1" applyAlignment="1">
      <alignment horizontal="center" vertical="center"/>
    </xf>
    <xf numFmtId="49" fontId="4" fillId="38" borderId="22" xfId="0" applyNumberFormat="1" applyFont="1" applyFill="1" applyBorder="1" applyAlignment="1">
      <alignment horizontal="center" vertical="center"/>
    </xf>
    <xf numFmtId="0" fontId="3" fillId="0" borderId="22" xfId="0" applyFont="1" applyBorder="1" applyAlignment="1">
      <alignment horizontal="left" vertical="center" wrapText="1"/>
    </xf>
    <xf numFmtId="0" fontId="3" fillId="0" borderId="23" xfId="0" applyFont="1" applyBorder="1" applyAlignment="1">
      <alignment horizontal="center" vertical="center"/>
    </xf>
    <xf numFmtId="0" fontId="4" fillId="40" borderId="27" xfId="0" applyFont="1" applyFill="1" applyBorder="1" applyAlignment="1">
      <alignment horizontal="center" vertical="center"/>
    </xf>
    <xf numFmtId="182" fontId="3" fillId="0" borderId="17" xfId="0" applyNumberFormat="1" applyFont="1" applyBorder="1" applyAlignment="1">
      <alignment horizontal="left" vertical="center" wrapText="1"/>
    </xf>
    <xf numFmtId="0" fontId="3" fillId="39" borderId="17" xfId="53" applyFont="1" applyFill="1" applyBorder="1" applyAlignment="1">
      <alignment horizontal="left" vertical="center" wrapText="1"/>
      <protection/>
    </xf>
    <xf numFmtId="49" fontId="3" fillId="39" borderId="22" xfId="55" applyNumberFormat="1" applyFont="1" applyFill="1" applyBorder="1" applyAlignment="1">
      <alignment horizontal="left" vertical="center" wrapText="1"/>
      <protection/>
    </xf>
    <xf numFmtId="49" fontId="4" fillId="34" borderId="22" xfId="0" applyNumberFormat="1" applyFont="1" applyFill="1" applyBorder="1" applyAlignment="1">
      <alignment horizontal="center" vertical="center"/>
    </xf>
    <xf numFmtId="0" fontId="4" fillId="40" borderId="33" xfId="0" applyFont="1" applyFill="1" applyBorder="1" applyAlignment="1">
      <alignment horizontal="center" vertical="center"/>
    </xf>
    <xf numFmtId="182" fontId="3" fillId="0" borderId="34" xfId="0" applyNumberFormat="1" applyFont="1" applyBorder="1" applyAlignment="1">
      <alignment horizontal="center" vertical="center"/>
    </xf>
    <xf numFmtId="182" fontId="3" fillId="0" borderId="29" xfId="0" applyNumberFormat="1" applyFont="1" applyBorder="1" applyAlignment="1">
      <alignment horizontal="center" vertical="center"/>
    </xf>
    <xf numFmtId="0" fontId="3" fillId="0" borderId="12" xfId="0" applyFont="1" applyBorder="1" applyAlignment="1">
      <alignment horizontal="center" vertical="center"/>
    </xf>
    <xf numFmtId="49" fontId="3" fillId="0" borderId="22" xfId="53" applyNumberFormat="1" applyFont="1" applyBorder="1" applyAlignment="1">
      <alignment horizontal="left" vertical="center" wrapText="1"/>
      <protection/>
    </xf>
    <xf numFmtId="182" fontId="3" fillId="39" borderId="21" xfId="0" applyNumberFormat="1" applyFont="1" applyFill="1" applyBorder="1" applyAlignment="1">
      <alignment horizontal="center" vertical="center"/>
    </xf>
    <xf numFmtId="0" fontId="3" fillId="0" borderId="23" xfId="53" applyFont="1" applyBorder="1" applyAlignment="1">
      <alignment horizontal="left" vertical="center" wrapText="1"/>
      <protection/>
    </xf>
    <xf numFmtId="182" fontId="3" fillId="38" borderId="12" xfId="46" applyNumberFormat="1" applyFont="1" applyFill="1" applyBorder="1" applyAlignment="1">
      <alignment vertical="center"/>
    </xf>
    <xf numFmtId="182" fontId="3" fillId="38" borderId="12" xfId="46" applyNumberFormat="1" applyFont="1" applyFill="1" applyBorder="1" applyAlignment="1">
      <alignment horizontal="center" vertical="center"/>
    </xf>
    <xf numFmtId="182" fontId="3" fillId="39" borderId="34" xfId="0" applyNumberFormat="1" applyFont="1" applyFill="1" applyBorder="1" applyAlignment="1">
      <alignment horizontal="center" vertical="center"/>
    </xf>
    <xf numFmtId="182" fontId="4" fillId="38" borderId="29" xfId="46" applyNumberFormat="1" applyFont="1" applyFill="1" applyBorder="1" applyAlignment="1">
      <alignment horizontal="center" vertical="center"/>
    </xf>
    <xf numFmtId="0" fontId="3" fillId="39" borderId="11" xfId="53" applyFont="1" applyFill="1" applyBorder="1" applyAlignment="1">
      <alignment horizontal="left" vertical="center" wrapText="1"/>
      <protection/>
    </xf>
    <xf numFmtId="0" fontId="3" fillId="39" borderId="11" xfId="0" applyFont="1" applyFill="1" applyBorder="1" applyAlignment="1">
      <alignment horizontal="center" vertical="center"/>
    </xf>
    <xf numFmtId="0" fontId="3" fillId="0" borderId="11" xfId="0" applyFont="1" applyBorder="1" applyAlignment="1">
      <alignment horizontal="center" vertical="top"/>
    </xf>
    <xf numFmtId="182" fontId="4" fillId="38" borderId="29" xfId="0" applyNumberFormat="1" applyFont="1" applyFill="1" applyBorder="1" applyAlignment="1">
      <alignment horizontal="center" vertical="center"/>
    </xf>
    <xf numFmtId="0" fontId="3" fillId="39" borderId="10" xfId="0" applyFont="1" applyFill="1" applyBorder="1" applyAlignment="1">
      <alignment horizontal="center" vertical="center" wrapText="1"/>
    </xf>
    <xf numFmtId="0" fontId="3" fillId="39" borderId="17" xfId="0" applyFont="1" applyFill="1" applyBorder="1" applyAlignment="1">
      <alignment horizontal="center" vertical="center" wrapText="1"/>
    </xf>
    <xf numFmtId="0" fontId="3" fillId="39" borderId="19" xfId="0" applyFont="1" applyFill="1" applyBorder="1" applyAlignment="1">
      <alignment horizontal="center" vertical="center" wrapText="1"/>
    </xf>
    <xf numFmtId="0" fontId="3" fillId="39" borderId="10" xfId="0" applyFont="1" applyFill="1" applyBorder="1" applyAlignment="1">
      <alignment vertical="center"/>
    </xf>
    <xf numFmtId="0" fontId="4" fillId="40" borderId="35" xfId="0" applyFont="1" applyFill="1" applyBorder="1" applyAlignment="1">
      <alignment vertical="top"/>
    </xf>
    <xf numFmtId="0" fontId="4" fillId="38" borderId="11" xfId="0" applyFont="1" applyFill="1" applyBorder="1" applyAlignment="1">
      <alignment horizontal="left" vertical="center" wrapText="1"/>
    </xf>
    <xf numFmtId="0" fontId="4" fillId="38" borderId="34" xfId="0" applyFont="1" applyFill="1" applyBorder="1" applyAlignment="1">
      <alignment horizontal="left" vertical="center" wrapText="1"/>
    </xf>
    <xf numFmtId="182" fontId="3" fillId="39" borderId="18" xfId="0" applyNumberFormat="1" applyFont="1" applyFill="1" applyBorder="1" applyAlignment="1">
      <alignment horizontal="center" vertical="center" wrapText="1"/>
    </xf>
    <xf numFmtId="0" fontId="4" fillId="40" borderId="24" xfId="0" applyFont="1" applyFill="1" applyBorder="1" applyAlignment="1">
      <alignment horizontal="center" vertical="center"/>
    </xf>
    <xf numFmtId="182" fontId="3" fillId="39" borderId="30" xfId="0" applyNumberFormat="1" applyFont="1" applyFill="1" applyBorder="1" applyAlignment="1">
      <alignment horizontal="center" vertical="center"/>
    </xf>
    <xf numFmtId="182" fontId="3" fillId="0" borderId="22" xfId="0" applyNumberFormat="1" applyFont="1" applyBorder="1" applyAlignment="1">
      <alignment horizontal="center" vertical="center" wrapText="1"/>
    </xf>
    <xf numFmtId="0" fontId="3" fillId="0" borderId="23" xfId="0" applyFont="1" applyBorder="1" applyAlignment="1">
      <alignment horizontal="left" vertical="center" wrapText="1"/>
    </xf>
    <xf numFmtId="0" fontId="4" fillId="0" borderId="23" xfId="0" applyFont="1" applyBorder="1" applyAlignment="1">
      <alignment horizontal="center" vertical="center"/>
    </xf>
    <xf numFmtId="0" fontId="4" fillId="40" borderId="36" xfId="0" applyFont="1" applyFill="1" applyBorder="1" applyAlignment="1">
      <alignment horizontal="center" vertical="center"/>
    </xf>
    <xf numFmtId="182" fontId="7" fillId="39" borderId="15" xfId="0" applyNumberFormat="1" applyFont="1" applyFill="1" applyBorder="1" applyAlignment="1">
      <alignment horizontal="left" vertical="center" wrapText="1"/>
    </xf>
    <xf numFmtId="1" fontId="3" fillId="39" borderId="15" xfId="57" applyNumberFormat="1" applyFont="1" applyFill="1" applyBorder="1" applyAlignment="1">
      <alignment horizontal="left" vertical="center" wrapText="1"/>
      <protection/>
    </xf>
    <xf numFmtId="182" fontId="3" fillId="39" borderId="15" xfId="0" applyNumberFormat="1" applyFont="1" applyFill="1" applyBorder="1" applyAlignment="1">
      <alignment horizontal="left" vertical="center" wrapText="1"/>
    </xf>
    <xf numFmtId="0" fontId="3" fillId="39" borderId="15" xfId="0" applyFont="1" applyFill="1" applyBorder="1" applyAlignment="1">
      <alignment horizontal="left" vertical="top" wrapText="1"/>
    </xf>
    <xf numFmtId="182" fontId="4" fillId="39" borderId="15" xfId="0" applyNumberFormat="1" applyFont="1" applyFill="1" applyBorder="1" applyAlignment="1">
      <alignment horizontal="center" vertical="center" wrapText="1"/>
    </xf>
    <xf numFmtId="182" fontId="4" fillId="39" borderId="16" xfId="46" applyNumberFormat="1" applyFont="1" applyFill="1" applyBorder="1" applyAlignment="1">
      <alignment horizontal="center" vertical="center"/>
    </xf>
    <xf numFmtId="182" fontId="4" fillId="39" borderId="22" xfId="0" applyNumberFormat="1" applyFont="1" applyFill="1" applyBorder="1" applyAlignment="1">
      <alignment vertical="center" wrapText="1"/>
    </xf>
    <xf numFmtId="182" fontId="4" fillId="39" borderId="23" xfId="0" applyNumberFormat="1" applyFont="1" applyFill="1" applyBorder="1" applyAlignment="1">
      <alignment vertical="center" wrapText="1"/>
    </xf>
    <xf numFmtId="182" fontId="4" fillId="0" borderId="15" xfId="0" applyNumberFormat="1" applyFont="1" applyBorder="1" applyAlignment="1">
      <alignment horizontal="center" vertical="center" wrapText="1"/>
    </xf>
    <xf numFmtId="182" fontId="4" fillId="0" borderId="16" xfId="46" applyNumberFormat="1" applyFont="1" applyBorder="1" applyAlignment="1">
      <alignment horizontal="center" vertical="center"/>
    </xf>
    <xf numFmtId="49" fontId="3" fillId="39" borderId="10" xfId="59" applyNumberFormat="1" applyFont="1" applyFill="1" applyBorder="1" applyAlignment="1">
      <alignment horizontal="left" vertical="center" wrapText="1"/>
      <protection/>
    </xf>
    <xf numFmtId="49" fontId="3" fillId="39" borderId="19" xfId="59" applyNumberFormat="1" applyFont="1" applyFill="1" applyBorder="1" applyAlignment="1">
      <alignment horizontal="left" vertical="center" wrapText="1"/>
      <protection/>
    </xf>
    <xf numFmtId="0" fontId="3" fillId="0" borderId="17" xfId="0" applyFont="1" applyBorder="1" applyAlignment="1">
      <alignment horizontal="left" vertical="center" wrapText="1"/>
    </xf>
    <xf numFmtId="0" fontId="4" fillId="8" borderId="23" xfId="0" applyFont="1" applyFill="1" applyBorder="1" applyAlignment="1">
      <alignment horizontal="center" vertical="center"/>
    </xf>
    <xf numFmtId="0" fontId="4" fillId="13" borderId="23" xfId="0" applyFont="1" applyFill="1" applyBorder="1" applyAlignment="1">
      <alignment horizontal="center" vertical="center"/>
    </xf>
    <xf numFmtId="182" fontId="3" fillId="39" borderId="30" xfId="0" applyNumberFormat="1" applyFont="1" applyFill="1" applyBorder="1" applyAlignment="1">
      <alignment horizontal="center" vertical="center"/>
    </xf>
    <xf numFmtId="0" fontId="3" fillId="0" borderId="10" xfId="0" applyFont="1" applyBorder="1" applyAlignment="1">
      <alignment horizontal="center" vertical="center"/>
    </xf>
    <xf numFmtId="195" fontId="3" fillId="39" borderId="23" xfId="0" applyNumberFormat="1" applyFont="1" applyFill="1" applyBorder="1" applyAlignment="1">
      <alignment horizontal="center" vertical="center"/>
    </xf>
    <xf numFmtId="195" fontId="4" fillId="13" borderId="17" xfId="0" applyNumberFormat="1" applyFont="1" applyFill="1" applyBorder="1" applyAlignment="1">
      <alignment horizontal="left" vertical="center"/>
    </xf>
    <xf numFmtId="49" fontId="3" fillId="39" borderId="17" xfId="60" applyNumberFormat="1" applyFont="1" applyFill="1" applyBorder="1" applyAlignment="1">
      <alignment horizontal="left" vertical="center" wrapText="1"/>
      <protection/>
    </xf>
    <xf numFmtId="1" fontId="4" fillId="40" borderId="27" xfId="0" applyNumberFormat="1" applyFont="1" applyFill="1" applyBorder="1" applyAlignment="1">
      <alignment horizontal="center" vertical="center"/>
    </xf>
    <xf numFmtId="195" fontId="4" fillId="38" borderId="12" xfId="0" applyNumberFormat="1" applyFont="1" applyFill="1" applyBorder="1" applyAlignment="1">
      <alignment horizontal="center" vertical="center"/>
    </xf>
    <xf numFmtId="195" fontId="4" fillId="38" borderId="12" xfId="0" applyNumberFormat="1" applyFont="1" applyFill="1" applyBorder="1" applyAlignment="1">
      <alignment horizontal="left" vertical="center"/>
    </xf>
    <xf numFmtId="195" fontId="4" fillId="38" borderId="12" xfId="0" applyNumberFormat="1" applyFont="1" applyFill="1" applyBorder="1" applyAlignment="1">
      <alignment vertical="center"/>
    </xf>
    <xf numFmtId="0" fontId="3" fillId="39" borderId="19" xfId="60" applyFont="1" applyFill="1" applyBorder="1" applyAlignment="1">
      <alignment horizontal="left" vertical="center" wrapText="1"/>
      <protection/>
    </xf>
    <xf numFmtId="0" fontId="3" fillId="39" borderId="23" xfId="0" applyFont="1" applyFill="1" applyBorder="1" applyAlignment="1">
      <alignment horizontal="center" vertical="center" wrapText="1"/>
    </xf>
    <xf numFmtId="182" fontId="3" fillId="39" borderId="18" xfId="60" applyNumberFormat="1" applyFont="1" applyFill="1" applyBorder="1" applyAlignment="1">
      <alignment horizontal="center" vertical="center"/>
      <protection/>
    </xf>
    <xf numFmtId="182" fontId="3" fillId="39" borderId="21" xfId="60" applyNumberFormat="1" applyFont="1" applyFill="1" applyBorder="1" applyAlignment="1">
      <alignment horizontal="center" vertical="center"/>
      <protection/>
    </xf>
    <xf numFmtId="0" fontId="3" fillId="39" borderId="19" xfId="0" applyFont="1" applyFill="1" applyBorder="1" applyAlignment="1">
      <alignment vertical="center"/>
    </xf>
    <xf numFmtId="182" fontId="3" fillId="39" borderId="20" xfId="60" applyNumberFormat="1" applyFont="1" applyFill="1" applyBorder="1" applyAlignment="1">
      <alignment horizontal="center" vertical="center"/>
      <protection/>
    </xf>
    <xf numFmtId="182" fontId="3" fillId="0" borderId="21" xfId="60" applyNumberFormat="1" applyFont="1" applyBorder="1" applyAlignment="1">
      <alignment horizontal="center" vertical="center"/>
      <protection/>
    </xf>
    <xf numFmtId="0" fontId="4" fillId="40" borderId="35" xfId="0" applyFont="1" applyFill="1" applyBorder="1" applyAlignment="1">
      <alignment horizontal="center" vertical="center"/>
    </xf>
    <xf numFmtId="0" fontId="6" fillId="38" borderId="34" xfId="0" applyFont="1" applyFill="1" applyBorder="1" applyAlignment="1">
      <alignment horizontal="left" vertical="center" wrapText="1"/>
    </xf>
    <xf numFmtId="182" fontId="3" fillId="39" borderId="31" xfId="0" applyNumberFormat="1" applyFont="1" applyFill="1" applyBorder="1" applyAlignment="1">
      <alignment horizontal="center" vertical="center" wrapText="1"/>
    </xf>
    <xf numFmtId="195" fontId="3" fillId="0" borderId="0" xfId="0" applyNumberFormat="1" applyFont="1" applyAlignment="1">
      <alignment horizontal="left" vertical="center"/>
    </xf>
    <xf numFmtId="182" fontId="3" fillId="0" borderId="0" xfId="0" applyNumberFormat="1" applyFont="1" applyAlignment="1">
      <alignment horizontal="left" vertical="center"/>
    </xf>
    <xf numFmtId="0" fontId="3" fillId="0" borderId="0" xfId="0" applyFont="1" applyAlignment="1">
      <alignment horizontal="left" vertical="center"/>
    </xf>
    <xf numFmtId="0" fontId="3" fillId="39" borderId="15" xfId="0" applyFont="1" applyFill="1" applyBorder="1" applyAlignment="1">
      <alignment vertical="center" wrapText="1"/>
    </xf>
    <xf numFmtId="49" fontId="3" fillId="39" borderId="17" xfId="55" applyNumberFormat="1" applyFont="1" applyFill="1" applyBorder="1" applyAlignment="1">
      <alignment horizontal="left" vertical="center" wrapText="1"/>
      <protection/>
    </xf>
    <xf numFmtId="49" fontId="3" fillId="39" borderId="10" xfId="55" applyNumberFormat="1" applyFont="1" applyFill="1" applyBorder="1" applyAlignment="1">
      <alignment horizontal="left" vertical="center" wrapText="1"/>
      <protection/>
    </xf>
    <xf numFmtId="0" fontId="0" fillId="0" borderId="0" xfId="62">
      <alignment/>
      <protection/>
    </xf>
    <xf numFmtId="182" fontId="3" fillId="39" borderId="31" xfId="0" applyNumberFormat="1" applyFont="1" applyFill="1" applyBorder="1" applyAlignment="1">
      <alignment horizontal="center" vertical="center"/>
    </xf>
    <xf numFmtId="0" fontId="3" fillId="39" borderId="0" xfId="0" applyFont="1" applyFill="1" applyAlignment="1">
      <alignment vertical="top"/>
    </xf>
    <xf numFmtId="0" fontId="4" fillId="40" borderId="24" xfId="0" applyFont="1" applyFill="1" applyBorder="1" applyAlignment="1">
      <alignment horizontal="center" vertical="center"/>
    </xf>
    <xf numFmtId="182" fontId="3" fillId="39" borderId="13" xfId="0" applyNumberFormat="1" applyFont="1" applyFill="1" applyBorder="1" applyAlignment="1">
      <alignment horizontal="center" vertical="center"/>
    </xf>
    <xf numFmtId="0" fontId="3" fillId="39" borderId="22" xfId="0" applyFont="1" applyFill="1" applyBorder="1" applyAlignment="1">
      <alignment horizontal="center" vertical="center" wrapText="1"/>
    </xf>
    <xf numFmtId="1" fontId="4" fillId="40" borderId="35" xfId="0" applyNumberFormat="1" applyFont="1" applyFill="1" applyBorder="1" applyAlignment="1">
      <alignment vertical="top"/>
    </xf>
    <xf numFmtId="195" fontId="4" fillId="38" borderId="11" xfId="0" applyNumberFormat="1" applyFont="1" applyFill="1" applyBorder="1" applyAlignment="1">
      <alignment horizontal="left" vertical="center" wrapText="1"/>
    </xf>
    <xf numFmtId="195" fontId="4" fillId="38" borderId="34" xfId="0" applyNumberFormat="1" applyFont="1" applyFill="1" applyBorder="1" applyAlignment="1">
      <alignment horizontal="left" vertical="center" wrapText="1"/>
    </xf>
    <xf numFmtId="0" fontId="45" fillId="39" borderId="0" xfId="0" applyFont="1" applyFill="1" applyAlignment="1">
      <alignment vertical="center"/>
    </xf>
    <xf numFmtId="0" fontId="3" fillId="39" borderId="0" xfId="0" applyFont="1" applyFill="1" applyAlignment="1">
      <alignment horizontal="left" vertical="center"/>
    </xf>
    <xf numFmtId="0" fontId="3" fillId="39" borderId="0" xfId="0" applyFont="1" applyFill="1" applyAlignment="1">
      <alignment horizontal="center" vertical="center"/>
    </xf>
    <xf numFmtId="0" fontId="4" fillId="38" borderId="15" xfId="0" applyFont="1" applyFill="1" applyBorder="1" applyAlignment="1">
      <alignment horizontal="center" vertical="center" wrapText="1"/>
    </xf>
    <xf numFmtId="182" fontId="3" fillId="39" borderId="16" xfId="0" applyNumberFormat="1" applyFont="1" applyFill="1" applyBorder="1" applyAlignment="1">
      <alignment horizontal="center" vertical="center" wrapText="1"/>
    </xf>
    <xf numFmtId="1" fontId="3" fillId="39" borderId="17" xfId="57" applyNumberFormat="1" applyFont="1" applyFill="1" applyBorder="1" applyAlignment="1">
      <alignment horizontal="left" vertical="center" wrapText="1"/>
      <protection/>
    </xf>
    <xf numFmtId="49" fontId="3" fillId="39" borderId="10" xfId="60" applyNumberFormat="1" applyFont="1" applyFill="1" applyBorder="1" applyAlignment="1">
      <alignment horizontal="left" vertical="center" wrapText="1"/>
      <protection/>
    </xf>
    <xf numFmtId="0" fontId="4" fillId="40" borderId="33" xfId="0" applyFont="1" applyFill="1" applyBorder="1" applyAlignment="1">
      <alignment horizontal="center" vertical="center"/>
    </xf>
    <xf numFmtId="182" fontId="7" fillId="36" borderId="22" xfId="0" applyNumberFormat="1" applyFont="1" applyFill="1" applyBorder="1" applyAlignment="1">
      <alignment horizontal="left" vertical="center" wrapText="1"/>
    </xf>
    <xf numFmtId="182" fontId="3" fillId="39" borderId="22" xfId="0" applyNumberFormat="1" applyFont="1" applyFill="1" applyBorder="1" applyAlignment="1">
      <alignment horizontal="center" vertical="center" wrapText="1"/>
    </xf>
    <xf numFmtId="49" fontId="3" fillId="39" borderId="22" xfId="55" applyNumberFormat="1" applyFont="1" applyFill="1" applyBorder="1" applyAlignment="1">
      <alignment vertical="center" wrapText="1"/>
      <protection/>
    </xf>
    <xf numFmtId="182" fontId="3" fillId="39" borderId="13" xfId="46" applyNumberFormat="1" applyFont="1" applyFill="1" applyBorder="1" applyAlignment="1">
      <alignment horizontal="center" vertical="center"/>
    </xf>
    <xf numFmtId="0" fontId="3" fillId="39" borderId="0" xfId="0" applyFont="1" applyFill="1" applyAlignment="1">
      <alignment horizontal="center" vertical="center" wrapText="1"/>
    </xf>
    <xf numFmtId="182" fontId="4" fillId="0" borderId="22" xfId="0" applyNumberFormat="1" applyFont="1" applyBorder="1" applyAlignment="1">
      <alignment horizontal="center" vertical="center" wrapText="1"/>
    </xf>
    <xf numFmtId="182" fontId="4" fillId="0" borderId="13" xfId="46" applyNumberFormat="1" applyFont="1" applyBorder="1" applyAlignment="1">
      <alignment horizontal="center" vertical="center"/>
    </xf>
    <xf numFmtId="0" fontId="4" fillId="40" borderId="33" xfId="0" applyFont="1" applyFill="1" applyBorder="1" applyAlignment="1">
      <alignment horizontal="center" vertical="center"/>
    </xf>
    <xf numFmtId="0" fontId="4" fillId="40" borderId="37" xfId="0" applyFont="1" applyFill="1" applyBorder="1" applyAlignment="1">
      <alignment horizontal="center" vertical="center"/>
    </xf>
    <xf numFmtId="49" fontId="4" fillId="34" borderId="32" xfId="0" applyNumberFormat="1" applyFont="1" applyFill="1" applyBorder="1" applyAlignment="1">
      <alignment horizontal="center" vertical="center"/>
    </xf>
    <xf numFmtId="0" fontId="4" fillId="40" borderId="36" xfId="0" applyFont="1" applyFill="1" applyBorder="1" applyAlignment="1">
      <alignment horizontal="center" vertical="center"/>
    </xf>
    <xf numFmtId="49" fontId="4" fillId="38" borderId="32" xfId="0" applyNumberFormat="1" applyFont="1" applyFill="1" applyBorder="1" applyAlignment="1">
      <alignment horizontal="center" vertical="center"/>
    </xf>
    <xf numFmtId="0" fontId="4" fillId="40" borderId="27" xfId="0" applyFont="1" applyFill="1" applyBorder="1" applyAlignment="1">
      <alignment horizontal="center" vertical="center"/>
    </xf>
    <xf numFmtId="0" fontId="3" fillId="39" borderId="11" xfId="0" applyFont="1" applyFill="1" applyBorder="1" applyAlignment="1">
      <alignment horizontal="center" vertical="center" wrapText="1"/>
    </xf>
    <xf numFmtId="182" fontId="3" fillId="0" borderId="30" xfId="0" applyNumberFormat="1" applyFont="1" applyBorder="1" applyAlignment="1">
      <alignment horizontal="center" vertical="center"/>
    </xf>
    <xf numFmtId="0" fontId="3" fillId="0" borderId="23" xfId="0" applyFont="1" applyBorder="1" applyAlignment="1">
      <alignment horizontal="center" vertical="center" wrapText="1"/>
    </xf>
    <xf numFmtId="0" fontId="3" fillId="39" borderId="11" xfId="0" applyFont="1" applyFill="1" applyBorder="1" applyAlignment="1">
      <alignment horizontal="center" vertical="center" wrapText="1"/>
    </xf>
    <xf numFmtId="0" fontId="3" fillId="39" borderId="12" xfId="0" applyFont="1" applyFill="1" applyBorder="1" applyAlignment="1">
      <alignment horizontal="center" vertical="center"/>
    </xf>
    <xf numFmtId="182" fontId="3" fillId="39" borderId="29" xfId="0" applyNumberFormat="1" applyFont="1" applyFill="1" applyBorder="1" applyAlignment="1">
      <alignment horizontal="center" vertical="center"/>
    </xf>
    <xf numFmtId="49" fontId="3" fillId="0" borderId="17" xfId="55" applyNumberFormat="1" applyFont="1" applyBorder="1" applyAlignment="1">
      <alignment vertical="center" wrapText="1"/>
      <protection/>
    </xf>
    <xf numFmtId="49" fontId="3" fillId="0" borderId="19" xfId="55" applyNumberFormat="1" applyFont="1" applyBorder="1" applyAlignment="1">
      <alignment vertical="center" wrapText="1"/>
      <protection/>
    </xf>
    <xf numFmtId="0" fontId="4" fillId="40" borderId="36" xfId="0" applyFont="1" applyFill="1" applyBorder="1" applyAlignment="1">
      <alignment horizontal="center" vertical="center"/>
    </xf>
    <xf numFmtId="0" fontId="4" fillId="40" borderId="37" xfId="0" applyFont="1" applyFill="1" applyBorder="1" applyAlignment="1">
      <alignment horizontal="center" vertical="center"/>
    </xf>
    <xf numFmtId="49" fontId="4" fillId="34" borderId="15" xfId="0" applyNumberFormat="1" applyFont="1" applyFill="1" applyBorder="1" applyAlignment="1">
      <alignment horizontal="center" vertical="center" wrapText="1"/>
    </xf>
    <xf numFmtId="49" fontId="4" fillId="38" borderId="15" xfId="0" applyNumberFormat="1" applyFont="1" applyFill="1" applyBorder="1" applyAlignment="1">
      <alignment horizontal="center" vertical="center" wrapText="1"/>
    </xf>
    <xf numFmtId="0" fontId="4" fillId="39" borderId="15" xfId="0" applyFont="1" applyFill="1" applyBorder="1" applyAlignment="1">
      <alignment horizontal="center" vertical="center" wrapText="1"/>
    </xf>
    <xf numFmtId="0" fontId="3" fillId="39" borderId="16" xfId="0" applyFont="1" applyFill="1" applyBorder="1" applyAlignment="1">
      <alignment horizontal="center" vertical="center" wrapText="1"/>
    </xf>
    <xf numFmtId="49" fontId="3" fillId="13" borderId="32" xfId="55" applyNumberFormat="1" applyFont="1" applyFill="1" applyBorder="1" applyAlignment="1">
      <alignment horizontal="left" vertical="center" wrapText="1"/>
      <protection/>
    </xf>
    <xf numFmtId="0" fontId="3" fillId="13" borderId="32" xfId="0" applyFont="1" applyFill="1" applyBorder="1" applyAlignment="1">
      <alignment vertical="center" wrapText="1"/>
    </xf>
    <xf numFmtId="182" fontId="3" fillId="13" borderId="32" xfId="0" applyNumberFormat="1" applyFont="1" applyFill="1" applyBorder="1" applyAlignment="1">
      <alignment horizontal="center" vertical="center"/>
    </xf>
    <xf numFmtId="0" fontId="3" fillId="13" borderId="32" xfId="0" applyFont="1" applyFill="1" applyBorder="1" applyAlignment="1">
      <alignment horizontal="center" vertical="center" wrapText="1"/>
    </xf>
    <xf numFmtId="182" fontId="3" fillId="13" borderId="31" xfId="0" applyNumberFormat="1" applyFont="1" applyFill="1" applyBorder="1" applyAlignment="1">
      <alignment horizontal="center" vertical="center"/>
    </xf>
    <xf numFmtId="49" fontId="3" fillId="0" borderId="23" xfId="56" applyNumberFormat="1" applyFont="1" applyBorder="1" applyAlignment="1">
      <alignment horizontal="left" vertical="center" wrapText="1"/>
      <protection/>
    </xf>
    <xf numFmtId="0" fontId="4" fillId="40" borderId="33" xfId="0" applyFont="1" applyFill="1" applyBorder="1" applyAlignment="1">
      <alignment horizontal="center" vertical="center"/>
    </xf>
    <xf numFmtId="0" fontId="3" fillId="39" borderId="22" xfId="0" applyFont="1" applyFill="1" applyBorder="1" applyAlignment="1">
      <alignment horizontal="left" vertical="center" wrapText="1"/>
    </xf>
    <xf numFmtId="49" fontId="4" fillId="0" borderId="12" xfId="0" applyNumberFormat="1" applyFont="1" applyBorder="1" applyAlignment="1">
      <alignment horizontal="center" vertical="center"/>
    </xf>
    <xf numFmtId="182" fontId="3" fillId="39" borderId="30" xfId="0" applyNumberFormat="1" applyFont="1" applyFill="1" applyBorder="1" applyAlignment="1">
      <alignment horizontal="center" vertical="center"/>
    </xf>
    <xf numFmtId="0" fontId="4" fillId="40" borderId="27" xfId="0" applyFont="1" applyFill="1" applyBorder="1" applyAlignment="1">
      <alignment horizontal="center" vertical="center"/>
    </xf>
    <xf numFmtId="182" fontId="3" fillId="39" borderId="12" xfId="0" applyNumberFormat="1" applyFont="1" applyFill="1" applyBorder="1" applyAlignment="1">
      <alignment horizontal="center" vertical="center" wrapText="1"/>
    </xf>
    <xf numFmtId="182" fontId="3" fillId="39" borderId="30" xfId="0" applyNumberFormat="1" applyFont="1" applyFill="1" applyBorder="1" applyAlignment="1">
      <alignment horizontal="center" vertical="center"/>
    </xf>
    <xf numFmtId="1" fontId="3" fillId="39" borderId="22" xfId="60" applyNumberFormat="1" applyFont="1" applyFill="1" applyBorder="1" applyAlignment="1">
      <alignment horizontal="left" vertical="center" wrapText="1"/>
      <protection/>
    </xf>
    <xf numFmtId="195" fontId="3" fillId="0" borderId="23" xfId="0" applyNumberFormat="1" applyFont="1" applyBorder="1" applyAlignment="1">
      <alignment horizontal="center" vertical="center"/>
    </xf>
    <xf numFmtId="195" fontId="3" fillId="0" borderId="32" xfId="0" applyNumberFormat="1" applyFont="1" applyBorder="1" applyAlignment="1">
      <alignment horizontal="center" vertical="center"/>
    </xf>
    <xf numFmtId="1" fontId="3" fillId="39" borderId="23" xfId="60" applyNumberFormat="1" applyFont="1" applyFill="1" applyBorder="1" applyAlignment="1">
      <alignment horizontal="left" vertical="center" wrapText="1"/>
      <protection/>
    </xf>
    <xf numFmtId="1" fontId="4" fillId="40" borderId="36" xfId="0" applyNumberFormat="1" applyFont="1" applyFill="1" applyBorder="1" applyAlignment="1">
      <alignment horizontal="center" vertical="center"/>
    </xf>
    <xf numFmtId="1" fontId="3" fillId="39" borderId="17" xfId="60" applyNumberFormat="1" applyFont="1" applyFill="1" applyBorder="1" applyAlignment="1">
      <alignment horizontal="left" vertical="center" wrapText="1"/>
      <protection/>
    </xf>
    <xf numFmtId="1" fontId="3" fillId="39" borderId="10" xfId="60" applyNumberFormat="1" applyFont="1" applyFill="1" applyBorder="1" applyAlignment="1">
      <alignment horizontal="left" vertical="center" wrapText="1"/>
      <protection/>
    </xf>
    <xf numFmtId="0" fontId="3" fillId="0" borderId="10" xfId="0" applyFont="1" applyBorder="1" applyAlignment="1">
      <alignment horizontal="center" vertical="center" wrapText="1"/>
    </xf>
    <xf numFmtId="195" fontId="3" fillId="39" borderId="23" xfId="0" applyNumberFormat="1" applyFont="1" applyFill="1" applyBorder="1" applyAlignment="1">
      <alignment horizontal="left" vertical="center" wrapText="1"/>
    </xf>
    <xf numFmtId="49" fontId="4" fillId="0" borderId="15" xfId="0" applyNumberFormat="1" applyFont="1" applyBorder="1" applyAlignment="1">
      <alignment vertical="center"/>
    </xf>
    <xf numFmtId="182" fontId="3" fillId="39" borderId="29" xfId="46" applyNumberFormat="1" applyFont="1" applyFill="1" applyBorder="1" applyAlignment="1">
      <alignment horizontal="center" vertical="center"/>
    </xf>
    <xf numFmtId="182" fontId="7" fillId="39" borderId="12" xfId="0" applyNumberFormat="1" applyFont="1" applyFill="1" applyBorder="1" applyAlignment="1">
      <alignment horizontal="left" vertical="center" wrapText="1"/>
    </xf>
    <xf numFmtId="1" fontId="3" fillId="0" borderId="12" xfId="57" applyNumberFormat="1" applyFont="1" applyBorder="1" applyAlignment="1">
      <alignment horizontal="left" vertical="center" wrapText="1"/>
      <protection/>
    </xf>
    <xf numFmtId="1" fontId="3" fillId="0" borderId="17" xfId="57" applyNumberFormat="1" applyFont="1" applyBorder="1" applyAlignment="1">
      <alignment horizontal="left" vertical="center"/>
      <protection/>
    </xf>
    <xf numFmtId="49" fontId="3" fillId="39" borderId="11" xfId="59" applyNumberFormat="1" applyFont="1" applyFill="1" applyBorder="1" applyAlignment="1">
      <alignment horizontal="left" vertical="center" wrapText="1"/>
      <protection/>
    </xf>
    <xf numFmtId="0" fontId="4" fillId="34" borderId="12" xfId="0" applyFont="1" applyFill="1" applyBorder="1" applyAlignment="1">
      <alignment horizontal="center" vertical="center"/>
    </xf>
    <xf numFmtId="0" fontId="4" fillId="38" borderId="12" xfId="0" applyFont="1" applyFill="1" applyBorder="1" applyAlignment="1">
      <alignment horizontal="center" vertical="center"/>
    </xf>
    <xf numFmtId="0" fontId="4" fillId="38" borderId="12" xfId="0" applyFont="1" applyFill="1" applyBorder="1" applyAlignment="1">
      <alignment horizontal="left" vertical="center"/>
    </xf>
    <xf numFmtId="0" fontId="4" fillId="38" borderId="12" xfId="0" applyFont="1" applyFill="1" applyBorder="1" applyAlignment="1">
      <alignment vertical="center"/>
    </xf>
    <xf numFmtId="182" fontId="3" fillId="39" borderId="29" xfId="0" applyNumberFormat="1" applyFont="1" applyFill="1" applyBorder="1" applyAlignment="1">
      <alignment horizontal="center" vertical="center"/>
    </xf>
    <xf numFmtId="0" fontId="4" fillId="8" borderId="15" xfId="0" applyFont="1" applyFill="1" applyBorder="1" applyAlignment="1">
      <alignment horizontal="center" vertical="center"/>
    </xf>
    <xf numFmtId="0" fontId="4" fillId="13" borderId="15" xfId="0" applyFont="1" applyFill="1" applyBorder="1" applyAlignment="1">
      <alignment horizontal="center" vertical="center"/>
    </xf>
    <xf numFmtId="195" fontId="3" fillId="0" borderId="17" xfId="0" applyNumberFormat="1" applyFont="1" applyBorder="1" applyAlignment="1">
      <alignment horizontal="center" vertical="center"/>
    </xf>
    <xf numFmtId="0" fontId="3" fillId="0" borderId="12" xfId="0" applyFont="1" applyBorder="1" applyAlignment="1">
      <alignment horizontal="center" vertical="center" wrapText="1"/>
    </xf>
    <xf numFmtId="195" fontId="3" fillId="0" borderId="10" xfId="0" applyNumberFormat="1" applyFont="1" applyBorder="1" applyAlignment="1">
      <alignment horizontal="center" vertical="center"/>
    </xf>
    <xf numFmtId="182" fontId="3" fillId="39" borderId="22" xfId="0" applyNumberFormat="1" applyFont="1" applyFill="1" applyBorder="1" applyAlignment="1">
      <alignment horizontal="left" vertical="center" wrapText="1"/>
    </xf>
    <xf numFmtId="1" fontId="3" fillId="39" borderId="10" xfId="57" applyNumberFormat="1" applyFont="1" applyFill="1" applyBorder="1" applyAlignment="1">
      <alignment horizontal="left" vertical="center" wrapText="1"/>
      <protection/>
    </xf>
    <xf numFmtId="1" fontId="3" fillId="39" borderId="10" xfId="57" applyNumberFormat="1" applyFont="1" applyFill="1" applyBorder="1" applyAlignment="1">
      <alignment horizontal="left" vertical="center" wrapText="1"/>
      <protection/>
    </xf>
    <xf numFmtId="1" fontId="3" fillId="39" borderId="22" xfId="57" applyNumberFormat="1" applyFont="1" applyFill="1" applyBorder="1" applyAlignment="1">
      <alignment horizontal="left" vertical="center"/>
      <protection/>
    </xf>
    <xf numFmtId="182" fontId="3" fillId="39" borderId="22" xfId="0" applyNumberFormat="1" applyFont="1" applyFill="1" applyBorder="1" applyAlignment="1">
      <alignment horizontal="center" vertical="center"/>
    </xf>
    <xf numFmtId="182" fontId="3" fillId="39" borderId="10" xfId="0" applyNumberFormat="1" applyFont="1" applyFill="1" applyBorder="1" applyAlignment="1">
      <alignment vertical="center" wrapText="1"/>
    </xf>
    <xf numFmtId="182" fontId="3" fillId="39" borderId="10" xfId="46" applyNumberFormat="1" applyFont="1" applyFill="1" applyBorder="1" applyAlignment="1">
      <alignment horizontal="center" vertical="center"/>
    </xf>
    <xf numFmtId="0" fontId="3" fillId="39" borderId="23" xfId="0" applyFont="1" applyFill="1" applyBorder="1" applyAlignment="1">
      <alignment horizontal="left" vertical="center" wrapText="1"/>
    </xf>
    <xf numFmtId="1" fontId="3" fillId="39" borderId="10" xfId="57" applyNumberFormat="1" applyFont="1" applyFill="1" applyBorder="1" applyAlignment="1">
      <alignment horizontal="left" vertical="center" wrapText="1"/>
      <protection/>
    </xf>
    <xf numFmtId="49" fontId="3" fillId="39" borderId="17" xfId="55" applyNumberFormat="1" applyFont="1" applyFill="1" applyBorder="1" applyAlignment="1">
      <alignment horizontal="left" vertical="center" wrapText="1"/>
      <protection/>
    </xf>
    <xf numFmtId="49" fontId="3" fillId="39" borderId="38" xfId="55" applyNumberFormat="1" applyFont="1" applyFill="1" applyBorder="1" applyAlignment="1">
      <alignment horizontal="left" vertical="center" wrapText="1"/>
      <protection/>
    </xf>
    <xf numFmtId="182" fontId="3" fillId="39" borderId="38" xfId="0" applyNumberFormat="1" applyFont="1" applyFill="1" applyBorder="1" applyAlignment="1">
      <alignment vertical="center" wrapText="1"/>
    </xf>
    <xf numFmtId="182" fontId="3" fillId="39" borderId="23" xfId="0" applyNumberFormat="1" applyFont="1" applyFill="1" applyBorder="1" applyAlignment="1">
      <alignment horizontal="center" vertical="center"/>
    </xf>
    <xf numFmtId="182" fontId="3" fillId="39" borderId="17" xfId="0" applyNumberFormat="1" applyFont="1" applyFill="1" applyBorder="1" applyAlignment="1">
      <alignment horizontal="center" vertical="center"/>
    </xf>
    <xf numFmtId="49" fontId="3" fillId="39" borderId="17" xfId="57" applyNumberFormat="1" applyFont="1" applyFill="1" applyBorder="1" applyAlignment="1">
      <alignment horizontal="left" vertical="center" wrapText="1"/>
      <protection/>
    </xf>
    <xf numFmtId="182" fontId="3" fillId="39" borderId="17" xfId="0" applyNumberFormat="1" applyFont="1" applyFill="1" applyBorder="1" applyAlignment="1">
      <alignment vertical="center" wrapText="1"/>
    </xf>
    <xf numFmtId="49" fontId="3" fillId="39" borderId="10" xfId="57" applyNumberFormat="1" applyFont="1" applyFill="1" applyBorder="1" applyAlignment="1">
      <alignment horizontal="left" vertical="center" wrapText="1"/>
      <protection/>
    </xf>
    <xf numFmtId="182" fontId="3" fillId="39" borderId="10" xfId="0" applyNumberFormat="1" applyFont="1" applyFill="1" applyBorder="1" applyAlignment="1">
      <alignment horizontal="center" vertical="center"/>
    </xf>
    <xf numFmtId="49" fontId="3" fillId="39" borderId="19" xfId="57" applyNumberFormat="1" applyFont="1" applyFill="1" applyBorder="1" applyAlignment="1">
      <alignment horizontal="left" vertical="center" wrapText="1"/>
      <protection/>
    </xf>
    <xf numFmtId="182" fontId="3" fillId="39" borderId="19" xfId="0" applyNumberFormat="1" applyFont="1" applyFill="1" applyBorder="1" applyAlignment="1">
      <alignment vertical="center" wrapText="1"/>
    </xf>
    <xf numFmtId="182" fontId="3" fillId="39" borderId="19" xfId="0" applyNumberFormat="1" applyFont="1" applyFill="1" applyBorder="1" applyAlignment="1">
      <alignment horizontal="center" vertical="center"/>
    </xf>
    <xf numFmtId="1" fontId="3" fillId="39" borderId="22" xfId="57" applyNumberFormat="1" applyFont="1" applyFill="1" applyBorder="1" applyAlignment="1">
      <alignment horizontal="left" vertical="center" wrapText="1"/>
      <protection/>
    </xf>
    <xf numFmtId="182" fontId="3" fillId="39" borderId="22" xfId="0" applyNumberFormat="1" applyFont="1" applyFill="1" applyBorder="1" applyAlignment="1">
      <alignment vertical="center" wrapText="1"/>
    </xf>
    <xf numFmtId="182" fontId="3" fillId="39" borderId="22" xfId="46" applyNumberFormat="1" applyFont="1" applyFill="1" applyBorder="1" applyAlignment="1">
      <alignment horizontal="center" vertical="center"/>
    </xf>
    <xf numFmtId="0" fontId="3" fillId="39" borderId="17" xfId="59" applyFont="1" applyFill="1" applyBorder="1" applyAlignment="1">
      <alignment horizontal="left" vertical="center" wrapText="1"/>
      <protection/>
    </xf>
    <xf numFmtId="0" fontId="3" fillId="39" borderId="10" xfId="59" applyFont="1" applyFill="1" applyBorder="1" applyAlignment="1">
      <alignment horizontal="left" vertical="center" wrapText="1"/>
      <protection/>
    </xf>
    <xf numFmtId="182" fontId="3" fillId="39" borderId="10" xfId="0" applyNumberFormat="1" applyFont="1" applyFill="1" applyBorder="1" applyAlignment="1">
      <alignment horizontal="center" vertical="center" wrapText="1"/>
    </xf>
    <xf numFmtId="0" fontId="3" fillId="39" borderId="19" xfId="59" applyFont="1" applyFill="1" applyBorder="1" applyAlignment="1">
      <alignment horizontal="left" vertical="center" wrapText="1"/>
      <protection/>
    </xf>
    <xf numFmtId="49" fontId="3" fillId="39" borderId="15" xfId="0" applyNumberFormat="1" applyFont="1" applyFill="1" applyBorder="1" applyAlignment="1">
      <alignment vertical="center" wrapText="1"/>
    </xf>
    <xf numFmtId="49" fontId="3" fillId="39" borderId="23" xfId="59" applyNumberFormat="1" applyFont="1" applyFill="1" applyBorder="1" applyAlignment="1">
      <alignment horizontal="left" vertical="center" wrapText="1"/>
      <protection/>
    </xf>
    <xf numFmtId="49" fontId="3" fillId="39" borderId="23" xfId="59" applyNumberFormat="1" applyFont="1" applyFill="1" applyBorder="1" applyAlignment="1">
      <alignment vertical="center" wrapText="1"/>
      <protection/>
    </xf>
    <xf numFmtId="186" fontId="3" fillId="39" borderId="23" xfId="0" applyNumberFormat="1" applyFont="1" applyFill="1" applyBorder="1" applyAlignment="1">
      <alignment horizontal="center" vertical="center"/>
    </xf>
    <xf numFmtId="1" fontId="3" fillId="39" borderId="17" xfId="57" applyNumberFormat="1" applyFont="1" applyFill="1" applyBorder="1" applyAlignment="1">
      <alignment horizontal="left" vertical="center" wrapText="1"/>
      <protection/>
    </xf>
    <xf numFmtId="1" fontId="3" fillId="39" borderId="10" xfId="57" applyNumberFormat="1" applyFont="1" applyFill="1" applyBorder="1" applyAlignment="1">
      <alignment horizontal="left" vertical="center" wrapText="1"/>
      <protection/>
    </xf>
    <xf numFmtId="1" fontId="3" fillId="39" borderId="19" xfId="57" applyNumberFormat="1" applyFont="1" applyFill="1" applyBorder="1" applyAlignment="1">
      <alignment horizontal="left" vertical="center" wrapText="1"/>
      <protection/>
    </xf>
    <xf numFmtId="0" fontId="3" fillId="39" borderId="10" xfId="0" applyFont="1" applyFill="1" applyBorder="1" applyAlignment="1">
      <alignment horizontal="left" vertical="center" wrapText="1"/>
    </xf>
    <xf numFmtId="0" fontId="3" fillId="39" borderId="32" xfId="0" applyFont="1" applyFill="1" applyBorder="1" applyAlignment="1">
      <alignment horizontal="center" vertical="center"/>
    </xf>
    <xf numFmtId="182" fontId="3" fillId="39" borderId="30" xfId="0" applyNumberFormat="1" applyFont="1" applyFill="1" applyBorder="1" applyAlignment="1">
      <alignment horizontal="center" vertical="center"/>
    </xf>
    <xf numFmtId="49" fontId="3" fillId="39" borderId="17" xfId="56" applyNumberFormat="1" applyFont="1" applyFill="1" applyBorder="1" applyAlignment="1">
      <alignment horizontal="left" vertical="center" wrapText="1"/>
      <protection/>
    </xf>
    <xf numFmtId="49" fontId="3" fillId="39" borderId="32" xfId="56" applyNumberFormat="1" applyFont="1" applyFill="1" applyBorder="1" applyAlignment="1">
      <alignment horizontal="left" vertical="center" wrapText="1"/>
      <protection/>
    </xf>
    <xf numFmtId="1" fontId="3" fillId="39" borderId="23" xfId="57" applyNumberFormat="1" applyFont="1" applyFill="1" applyBorder="1" applyAlignment="1">
      <alignment horizontal="left" vertical="center" wrapText="1"/>
      <protection/>
    </xf>
    <xf numFmtId="182" fontId="3" fillId="39" borderId="23" xfId="0" applyNumberFormat="1" applyFont="1" applyFill="1" applyBorder="1" applyAlignment="1">
      <alignment vertical="center" wrapText="1"/>
    </xf>
    <xf numFmtId="1" fontId="3" fillId="39" borderId="12" xfId="58" applyNumberFormat="1" applyFont="1" applyFill="1" applyBorder="1" applyAlignment="1">
      <alignment horizontal="left" vertical="center" wrapText="1"/>
      <protection/>
    </xf>
    <xf numFmtId="182" fontId="3" fillId="39" borderId="12" xfId="0" applyNumberFormat="1" applyFont="1" applyFill="1" applyBorder="1" applyAlignment="1">
      <alignment vertical="center" wrapText="1"/>
    </xf>
    <xf numFmtId="182" fontId="3" fillId="39" borderId="12" xfId="0" applyNumberFormat="1" applyFont="1" applyFill="1" applyBorder="1" applyAlignment="1">
      <alignment horizontal="center" vertical="center"/>
    </xf>
    <xf numFmtId="1" fontId="3" fillId="39" borderId="10" xfId="58" applyNumberFormat="1" applyFont="1" applyFill="1" applyBorder="1" applyAlignment="1">
      <alignment horizontal="left" vertical="center" wrapText="1"/>
      <protection/>
    </xf>
    <xf numFmtId="0" fontId="3" fillId="39" borderId="0" xfId="0" applyFont="1" applyFill="1" applyAlignment="1">
      <alignment horizontal="left" vertical="center" wrapText="1"/>
    </xf>
    <xf numFmtId="0" fontId="3" fillId="39" borderId="17" xfId="0" applyFont="1" applyFill="1" applyBorder="1" applyAlignment="1">
      <alignment vertical="center" wrapText="1"/>
    </xf>
    <xf numFmtId="0" fontId="3" fillId="39" borderId="12" xfId="0" applyFont="1" applyFill="1" applyBorder="1" applyAlignment="1">
      <alignment vertical="center" wrapText="1"/>
    </xf>
    <xf numFmtId="182" fontId="3" fillId="39" borderId="32" xfId="0" applyNumberFormat="1" applyFont="1" applyFill="1" applyBorder="1" applyAlignment="1">
      <alignment vertical="center" wrapText="1"/>
    </xf>
    <xf numFmtId="182" fontId="3" fillId="39" borderId="32" xfId="0" applyNumberFormat="1" applyFont="1" applyFill="1" applyBorder="1" applyAlignment="1">
      <alignment horizontal="center" vertical="center"/>
    </xf>
    <xf numFmtId="0" fontId="3" fillId="39" borderId="19" xfId="0" applyFont="1" applyFill="1" applyBorder="1" applyAlignment="1">
      <alignment vertical="center" wrapText="1"/>
    </xf>
    <xf numFmtId="0" fontId="3" fillId="39" borderId="39" xfId="0" applyFont="1" applyFill="1" applyBorder="1" applyAlignment="1">
      <alignment vertical="top" wrapText="1"/>
    </xf>
    <xf numFmtId="0" fontId="3" fillId="39" borderId="32" xfId="0" applyFont="1" applyFill="1" applyBorder="1" applyAlignment="1">
      <alignment vertical="center"/>
    </xf>
    <xf numFmtId="182" fontId="3" fillId="39" borderId="32" xfId="0" applyNumberFormat="1" applyFont="1" applyFill="1" applyBorder="1" applyAlignment="1">
      <alignment horizontal="center" vertical="center"/>
    </xf>
    <xf numFmtId="0" fontId="3" fillId="39" borderId="12" xfId="0" applyFont="1" applyFill="1" applyBorder="1" applyAlignment="1">
      <alignment horizontal="center" vertical="center"/>
    </xf>
    <xf numFmtId="1" fontId="3" fillId="39" borderId="10" xfId="57" applyNumberFormat="1" applyFont="1" applyFill="1" applyBorder="1" applyAlignment="1">
      <alignment horizontal="left" vertical="center" wrapText="1"/>
      <protection/>
    </xf>
    <xf numFmtId="49" fontId="3" fillId="39" borderId="12" xfId="56" applyNumberFormat="1" applyFont="1" applyFill="1" applyBorder="1" applyAlignment="1">
      <alignment horizontal="left" vertical="center" wrapText="1"/>
      <protection/>
    </xf>
    <xf numFmtId="0" fontId="3" fillId="39" borderId="12" xfId="0" applyFont="1" applyFill="1" applyBorder="1" applyAlignment="1">
      <alignment vertical="center"/>
    </xf>
    <xf numFmtId="49" fontId="3" fillId="39" borderId="17" xfId="0" applyNumberFormat="1" applyFont="1" applyFill="1" applyBorder="1" applyAlignment="1">
      <alignment vertical="center" wrapText="1"/>
    </xf>
    <xf numFmtId="49" fontId="3" fillId="39" borderId="23" xfId="0" applyNumberFormat="1" applyFont="1" applyFill="1" applyBorder="1" applyAlignment="1">
      <alignment vertical="center" wrapText="1"/>
    </xf>
    <xf numFmtId="0" fontId="3" fillId="39" borderId="17" xfId="0" applyFont="1" applyFill="1" applyBorder="1" applyAlignment="1">
      <alignment horizontal="left" vertical="center" wrapText="1"/>
    </xf>
    <xf numFmtId="1" fontId="4" fillId="40" borderId="33" xfId="0" applyNumberFormat="1" applyFont="1" applyFill="1" applyBorder="1" applyAlignment="1">
      <alignment horizontal="center" vertical="center"/>
    </xf>
    <xf numFmtId="0" fontId="3" fillId="0" borderId="22" xfId="0" applyFont="1" applyBorder="1" applyAlignment="1">
      <alignment horizontal="center" vertical="center"/>
    </xf>
    <xf numFmtId="182" fontId="3" fillId="39" borderId="13" xfId="0" applyNumberFormat="1" applyFont="1" applyFill="1" applyBorder="1" applyAlignment="1">
      <alignment horizontal="center" vertical="center"/>
    </xf>
    <xf numFmtId="1" fontId="3" fillId="39" borderId="10" xfId="60" applyNumberFormat="1" applyFont="1" applyFill="1" applyBorder="1" applyAlignment="1">
      <alignment horizontal="left" vertical="center" wrapText="1"/>
      <protection/>
    </xf>
    <xf numFmtId="49" fontId="3" fillId="39" borderId="17" xfId="60" applyNumberFormat="1" applyFont="1" applyFill="1" applyBorder="1" applyAlignment="1">
      <alignment horizontal="left" vertical="center" wrapText="1"/>
      <protection/>
    </xf>
    <xf numFmtId="1" fontId="3" fillId="39" borderId="17" xfId="60" applyNumberFormat="1" applyFont="1" applyFill="1" applyBorder="1" applyAlignment="1">
      <alignment horizontal="left" vertical="center"/>
      <protection/>
    </xf>
    <xf numFmtId="1" fontId="3" fillId="39" borderId="11" xfId="60" applyNumberFormat="1" applyFont="1" applyFill="1" applyBorder="1" applyAlignment="1">
      <alignment vertical="center"/>
      <protection/>
    </xf>
    <xf numFmtId="1" fontId="3" fillId="39" borderId="32" xfId="60" applyNumberFormat="1" applyFont="1" applyFill="1" applyBorder="1" applyAlignment="1">
      <alignment vertical="center"/>
      <protection/>
    </xf>
    <xf numFmtId="49" fontId="3" fillId="39" borderId="22" xfId="60" applyNumberFormat="1" applyFont="1" applyFill="1" applyBorder="1" applyAlignment="1">
      <alignment horizontal="left" vertical="center" wrapText="1"/>
      <protection/>
    </xf>
    <xf numFmtId="1" fontId="3" fillId="39" borderId="10" xfId="61" applyNumberFormat="1" applyFont="1" applyFill="1" applyBorder="1" applyAlignment="1">
      <alignment horizontal="left" vertical="center" wrapText="1"/>
      <protection/>
    </xf>
    <xf numFmtId="49" fontId="3" fillId="39" borderId="10" xfId="42" applyNumberFormat="1" applyFont="1" applyFill="1" applyBorder="1" applyAlignment="1">
      <alignment vertical="center" wrapText="1"/>
      <protection/>
    </xf>
    <xf numFmtId="2" fontId="3" fillId="39" borderId="17" xfId="0" applyNumberFormat="1" applyFont="1" applyFill="1" applyBorder="1" applyAlignment="1">
      <alignment horizontal="center" vertical="center"/>
    </xf>
    <xf numFmtId="2" fontId="3" fillId="39" borderId="10" xfId="0" applyNumberFormat="1" applyFont="1" applyFill="1" applyBorder="1" applyAlignment="1">
      <alignment horizontal="center" vertical="center"/>
    </xf>
    <xf numFmtId="1" fontId="3" fillId="39" borderId="11" xfId="61" applyNumberFormat="1" applyFont="1" applyFill="1" applyBorder="1" applyAlignment="1">
      <alignment horizontal="left" vertical="center" wrapText="1"/>
      <protection/>
    </xf>
    <xf numFmtId="49" fontId="3" fillId="39" borderId="11" xfId="42" applyNumberFormat="1" applyFont="1" applyFill="1" applyBorder="1" applyAlignment="1">
      <alignment vertical="center" wrapText="1"/>
      <protection/>
    </xf>
    <xf numFmtId="49" fontId="3" fillId="39" borderId="10" xfId="0" applyNumberFormat="1" applyFont="1" applyFill="1" applyBorder="1" applyAlignment="1">
      <alignment vertical="center" wrapText="1"/>
    </xf>
    <xf numFmtId="1" fontId="3" fillId="39" borderId="10" xfId="60" applyNumberFormat="1" applyFont="1" applyFill="1" applyBorder="1" applyAlignment="1">
      <alignment horizontal="left" vertical="center"/>
      <protection/>
    </xf>
    <xf numFmtId="1" fontId="3" fillId="39" borderId="19" xfId="60" applyNumberFormat="1" applyFont="1" applyFill="1" applyBorder="1" applyAlignment="1">
      <alignment horizontal="left" vertical="center"/>
      <protection/>
    </xf>
    <xf numFmtId="49" fontId="3" fillId="39" borderId="19" xfId="0" applyNumberFormat="1" applyFont="1" applyFill="1" applyBorder="1" applyAlignment="1">
      <alignment vertical="center" wrapText="1"/>
    </xf>
    <xf numFmtId="182" fontId="3" fillId="39" borderId="23" xfId="0" applyNumberFormat="1" applyFont="1" applyFill="1" applyBorder="1" applyAlignment="1">
      <alignment horizontal="center" vertical="center"/>
    </xf>
    <xf numFmtId="182" fontId="3" fillId="39" borderId="32" xfId="0" applyNumberFormat="1" applyFont="1" applyFill="1" applyBorder="1" applyAlignment="1">
      <alignment horizontal="center" vertical="center"/>
    </xf>
    <xf numFmtId="0" fontId="3" fillId="39" borderId="10" xfId="0" applyFont="1" applyFill="1" applyBorder="1" applyAlignment="1">
      <alignment horizontal="left" vertical="center" wrapText="1"/>
    </xf>
    <xf numFmtId="0" fontId="3" fillId="39" borderId="19" xfId="0" applyFont="1" applyFill="1" applyBorder="1" applyAlignment="1">
      <alignment horizontal="left" vertical="center" wrapText="1"/>
    </xf>
    <xf numFmtId="1" fontId="3" fillId="39" borderId="10" xfId="57" applyNumberFormat="1" applyFont="1" applyFill="1" applyBorder="1" applyAlignment="1">
      <alignment horizontal="left" vertical="center" wrapText="1"/>
      <protection/>
    </xf>
    <xf numFmtId="0" fontId="3" fillId="39" borderId="40" xfId="0" applyFont="1" applyFill="1" applyBorder="1" applyAlignment="1">
      <alignment wrapText="1"/>
    </xf>
    <xf numFmtId="0" fontId="3" fillId="39" borderId="15" xfId="0" applyFont="1" applyFill="1" applyBorder="1" applyAlignment="1">
      <alignment wrapText="1"/>
    </xf>
    <xf numFmtId="182" fontId="3" fillId="39" borderId="23" xfId="0" applyNumberFormat="1" applyFont="1" applyFill="1" applyBorder="1" applyAlignment="1">
      <alignment horizontal="center" vertical="center"/>
    </xf>
    <xf numFmtId="182" fontId="3" fillId="39" borderId="32" xfId="0" applyNumberFormat="1" applyFont="1" applyFill="1" applyBorder="1" applyAlignment="1">
      <alignment horizontal="center" vertical="center"/>
    </xf>
    <xf numFmtId="182" fontId="3" fillId="39" borderId="11" xfId="0" applyNumberFormat="1" applyFont="1" applyFill="1" applyBorder="1" applyAlignment="1">
      <alignment horizontal="center" vertical="center"/>
    </xf>
    <xf numFmtId="49" fontId="3" fillId="0" borderId="23" xfId="60" applyNumberFormat="1" applyFont="1" applyBorder="1" applyAlignment="1">
      <alignment horizontal="left" vertical="center" wrapText="1"/>
      <protection/>
    </xf>
    <xf numFmtId="182" fontId="3" fillId="39" borderId="34" xfId="0" applyNumberFormat="1" applyFont="1" applyFill="1" applyBorder="1" applyAlignment="1">
      <alignment horizontal="center" vertical="center"/>
    </xf>
    <xf numFmtId="0" fontId="3" fillId="39" borderId="11" xfId="0" applyFont="1" applyFill="1" applyBorder="1" applyAlignment="1">
      <alignment horizontal="center" vertical="center"/>
    </xf>
    <xf numFmtId="1" fontId="3" fillId="39" borderId="23" xfId="60" applyNumberFormat="1" applyFont="1" applyFill="1" applyBorder="1" applyAlignment="1">
      <alignment horizontal="left" vertical="center" wrapText="1"/>
      <protection/>
    </xf>
    <xf numFmtId="49" fontId="3" fillId="39" borderId="32" xfId="60" applyNumberFormat="1" applyFont="1" applyFill="1" applyBorder="1" applyAlignment="1">
      <alignment vertical="center" wrapText="1"/>
      <protection/>
    </xf>
    <xf numFmtId="1" fontId="3" fillId="39" borderId="10" xfId="57" applyNumberFormat="1" applyFont="1" applyFill="1" applyBorder="1" applyAlignment="1">
      <alignment horizontal="left" vertical="center" wrapText="1"/>
      <protection/>
    </xf>
    <xf numFmtId="182" fontId="3" fillId="0" borderId="30" xfId="60" applyNumberFormat="1" applyFont="1" applyBorder="1" applyAlignment="1">
      <alignment horizontal="center" vertical="center"/>
      <protection/>
    </xf>
    <xf numFmtId="49" fontId="3" fillId="39" borderId="17" xfId="60" applyNumberFormat="1" applyFont="1" applyFill="1" applyBorder="1" applyAlignment="1">
      <alignment horizontal="left" vertical="center" wrapText="1"/>
      <protection/>
    </xf>
    <xf numFmtId="49" fontId="3" fillId="39" borderId="10" xfId="60" applyNumberFormat="1" applyFont="1" applyFill="1" applyBorder="1" applyAlignment="1">
      <alignment horizontal="left" vertical="center" wrapText="1"/>
      <protection/>
    </xf>
    <xf numFmtId="1" fontId="3" fillId="39" borderId="11" xfId="60" applyNumberFormat="1" applyFont="1" applyFill="1" applyBorder="1" applyAlignment="1">
      <alignment horizontal="left" vertical="center" wrapText="1"/>
      <protection/>
    </xf>
    <xf numFmtId="1" fontId="3" fillId="39" borderId="17" xfId="60" applyNumberFormat="1" applyFont="1" applyFill="1" applyBorder="1" applyAlignment="1">
      <alignment horizontal="left" vertical="center" wrapText="1"/>
      <protection/>
    </xf>
    <xf numFmtId="0" fontId="3" fillId="39" borderId="19" xfId="53" applyFont="1" applyFill="1" applyBorder="1" applyAlignment="1">
      <alignment horizontal="left" vertical="center" wrapText="1"/>
      <protection/>
    </xf>
    <xf numFmtId="182" fontId="3" fillId="39" borderId="12" xfId="0" applyNumberFormat="1" applyFont="1" applyFill="1" applyBorder="1" applyAlignment="1">
      <alignment horizontal="center" vertical="center"/>
    </xf>
    <xf numFmtId="1" fontId="3" fillId="39" borderId="32" xfId="57" applyNumberFormat="1" applyFont="1" applyFill="1" applyBorder="1" applyAlignment="1">
      <alignment horizontal="left" vertical="center" wrapText="1"/>
      <protection/>
    </xf>
    <xf numFmtId="1" fontId="3" fillId="39" borderId="38" xfId="57" applyNumberFormat="1" applyFont="1" applyFill="1" applyBorder="1" applyAlignment="1">
      <alignment horizontal="left" vertical="center" wrapText="1"/>
      <protection/>
    </xf>
    <xf numFmtId="1" fontId="3" fillId="39" borderId="41" xfId="57" applyNumberFormat="1" applyFont="1" applyFill="1" applyBorder="1" applyAlignment="1">
      <alignment horizontal="left" vertical="center" wrapText="1"/>
      <protection/>
    </xf>
    <xf numFmtId="1" fontId="3" fillId="39" borderId="12" xfId="57" applyNumberFormat="1" applyFont="1" applyFill="1" applyBorder="1" applyAlignment="1">
      <alignment horizontal="left" vertical="center" wrapText="1"/>
      <protection/>
    </xf>
    <xf numFmtId="0" fontId="3" fillId="39" borderId="10" xfId="0" applyFont="1" applyFill="1" applyBorder="1" applyAlignment="1">
      <alignment vertical="center" wrapText="1"/>
    </xf>
    <xf numFmtId="49" fontId="3" fillId="39" borderId="17" xfId="59" applyNumberFormat="1" applyFont="1" applyFill="1" applyBorder="1" applyAlignment="1">
      <alignment vertical="center" wrapText="1"/>
      <protection/>
    </xf>
    <xf numFmtId="49" fontId="3" fillId="39" borderId="32" xfId="59" applyNumberFormat="1" applyFont="1" applyFill="1" applyBorder="1" applyAlignment="1">
      <alignment vertical="center" wrapText="1"/>
      <protection/>
    </xf>
    <xf numFmtId="49" fontId="3" fillId="39" borderId="15" xfId="59" applyNumberFormat="1" applyFont="1" applyFill="1" applyBorder="1" applyAlignment="1">
      <alignment horizontal="left" vertical="center" wrapText="1"/>
      <protection/>
    </xf>
    <xf numFmtId="0" fontId="3" fillId="39" borderId="17" xfId="0" applyFont="1" applyFill="1" applyBorder="1" applyAlignment="1">
      <alignment horizontal="left" vertical="center" wrapText="1"/>
    </xf>
    <xf numFmtId="182" fontId="3" fillId="39" borderId="22" xfId="0" applyNumberFormat="1" applyFont="1" applyFill="1" applyBorder="1" applyAlignment="1">
      <alignment horizontal="center" vertical="center"/>
    </xf>
    <xf numFmtId="182" fontId="3" fillId="39" borderId="23" xfId="0" applyNumberFormat="1" applyFont="1" applyFill="1" applyBorder="1" applyAlignment="1">
      <alignment horizontal="left" vertical="center" wrapText="1"/>
    </xf>
    <xf numFmtId="182" fontId="3" fillId="39" borderId="11" xfId="0" applyNumberFormat="1" applyFont="1" applyFill="1" applyBorder="1" applyAlignment="1">
      <alignment horizontal="center" vertical="center"/>
    </xf>
    <xf numFmtId="182" fontId="3" fillId="39" borderId="12" xfId="0" applyNumberFormat="1" applyFont="1" applyFill="1" applyBorder="1" applyAlignment="1">
      <alignment horizontal="center" vertical="center"/>
    </xf>
    <xf numFmtId="182" fontId="3" fillId="39" borderId="23" xfId="0" applyNumberFormat="1" applyFont="1" applyFill="1" applyBorder="1" applyAlignment="1">
      <alignment horizontal="center" vertical="center"/>
    </xf>
    <xf numFmtId="49" fontId="3" fillId="39" borderId="12" xfId="60" applyNumberFormat="1" applyFont="1" applyFill="1" applyBorder="1" applyAlignment="1">
      <alignment horizontal="left" vertical="center" wrapText="1"/>
      <protection/>
    </xf>
    <xf numFmtId="0" fontId="3" fillId="39" borderId="10" xfId="0" applyFont="1" applyFill="1" applyBorder="1" applyAlignment="1">
      <alignment horizontal="left" vertical="center" wrapText="1"/>
    </xf>
    <xf numFmtId="0" fontId="3" fillId="39" borderId="19" xfId="0" applyFont="1" applyFill="1" applyBorder="1" applyAlignment="1">
      <alignment horizontal="left" vertical="center" wrapText="1"/>
    </xf>
    <xf numFmtId="1" fontId="3" fillId="39" borderId="17" xfId="57" applyNumberFormat="1" applyFont="1" applyFill="1" applyBorder="1" applyAlignment="1">
      <alignment horizontal="left" vertical="center" wrapText="1"/>
      <protection/>
    </xf>
    <xf numFmtId="1" fontId="3" fillId="39" borderId="10" xfId="57" applyNumberFormat="1" applyFont="1" applyFill="1" applyBorder="1" applyAlignment="1">
      <alignment horizontal="left" vertical="center" wrapText="1"/>
      <protection/>
    </xf>
    <xf numFmtId="1" fontId="3" fillId="39" borderId="19" xfId="57" applyNumberFormat="1" applyFont="1" applyFill="1" applyBorder="1" applyAlignment="1">
      <alignment horizontal="left" vertical="center" wrapText="1"/>
      <protection/>
    </xf>
    <xf numFmtId="49" fontId="3" fillId="39" borderId="17" xfId="55" applyNumberFormat="1" applyFont="1" applyFill="1" applyBorder="1" applyAlignment="1">
      <alignment horizontal="left" vertical="center" wrapText="1"/>
      <protection/>
    </xf>
    <xf numFmtId="49" fontId="3" fillId="39" borderId="19" xfId="55" applyNumberFormat="1" applyFont="1" applyFill="1" applyBorder="1" applyAlignment="1">
      <alignment horizontal="left" vertical="center" wrapText="1"/>
      <protection/>
    </xf>
    <xf numFmtId="49" fontId="3" fillId="39" borderId="23" xfId="56" applyNumberFormat="1" applyFont="1" applyFill="1" applyBorder="1" applyAlignment="1">
      <alignment horizontal="left" vertical="center" wrapText="1"/>
      <protection/>
    </xf>
    <xf numFmtId="49" fontId="3" fillId="39" borderId="17" xfId="60" applyNumberFormat="1" applyFont="1" applyFill="1" applyBorder="1" applyAlignment="1">
      <alignment horizontal="left" vertical="center" wrapText="1"/>
      <protection/>
    </xf>
    <xf numFmtId="49" fontId="3" fillId="39" borderId="17" xfId="56" applyNumberFormat="1" applyFont="1" applyFill="1" applyBorder="1" applyAlignment="1">
      <alignment horizontal="left" vertical="center" wrapText="1"/>
      <protection/>
    </xf>
    <xf numFmtId="49" fontId="3" fillId="39" borderId="19" xfId="56" applyNumberFormat="1" applyFont="1" applyFill="1" applyBorder="1" applyAlignment="1">
      <alignment horizontal="left" vertical="center" wrapText="1"/>
      <protection/>
    </xf>
    <xf numFmtId="182" fontId="3" fillId="39" borderId="15" xfId="46" applyNumberFormat="1" applyFont="1" applyFill="1" applyBorder="1" applyAlignment="1">
      <alignment horizontal="center" vertical="center"/>
    </xf>
    <xf numFmtId="49" fontId="3" fillId="39" borderId="11" xfId="0" applyNumberFormat="1" applyFont="1" applyFill="1" applyBorder="1" applyAlignment="1">
      <alignment vertical="center" wrapText="1"/>
    </xf>
    <xf numFmtId="182" fontId="3" fillId="39" borderId="22" xfId="0" applyNumberFormat="1" applyFont="1" applyFill="1" applyBorder="1" applyAlignment="1">
      <alignment vertical="center" wrapText="1"/>
    </xf>
    <xf numFmtId="49" fontId="3" fillId="39" borderId="12" xfId="60" applyNumberFormat="1" applyFont="1" applyFill="1" applyBorder="1" applyAlignment="1">
      <alignment vertical="center" wrapText="1"/>
      <protection/>
    </xf>
    <xf numFmtId="1" fontId="3" fillId="39" borderId="17" xfId="61" applyNumberFormat="1" applyFont="1" applyFill="1" applyBorder="1" applyAlignment="1">
      <alignment horizontal="left" vertical="center"/>
      <protection/>
    </xf>
    <xf numFmtId="0" fontId="3" fillId="39" borderId="11" xfId="0" applyFont="1" applyFill="1" applyBorder="1" applyAlignment="1">
      <alignment vertical="center" wrapText="1"/>
    </xf>
    <xf numFmtId="1" fontId="3" fillId="39" borderId="17" xfId="61" applyNumberFormat="1" applyFont="1" applyFill="1" applyBorder="1" applyAlignment="1">
      <alignment horizontal="left" vertical="center" wrapText="1"/>
      <protection/>
    </xf>
    <xf numFmtId="49" fontId="3" fillId="39" borderId="17" xfId="60" applyNumberFormat="1" applyFont="1" applyFill="1" applyBorder="1" applyAlignment="1">
      <alignment vertical="center" wrapText="1"/>
      <protection/>
    </xf>
    <xf numFmtId="182" fontId="3" fillId="39" borderId="12" xfId="0" applyNumberFormat="1" applyFont="1" applyFill="1" applyBorder="1" applyAlignment="1">
      <alignment horizontal="center" vertical="center"/>
    </xf>
    <xf numFmtId="182" fontId="3" fillId="39" borderId="23" xfId="0" applyNumberFormat="1" applyFont="1" applyFill="1" applyBorder="1" applyAlignment="1">
      <alignment horizontal="center" vertical="center"/>
    </xf>
    <xf numFmtId="182" fontId="3" fillId="39" borderId="32" xfId="0" applyNumberFormat="1" applyFont="1" applyFill="1" applyBorder="1" applyAlignment="1">
      <alignment horizontal="center" vertical="center"/>
    </xf>
    <xf numFmtId="182" fontId="3" fillId="39" borderId="11" xfId="0" applyNumberFormat="1" applyFont="1" applyFill="1" applyBorder="1" applyAlignment="1">
      <alignment horizontal="center" vertical="center"/>
    </xf>
    <xf numFmtId="0" fontId="3" fillId="39" borderId="17" xfId="0" applyFont="1" applyFill="1" applyBorder="1" applyAlignment="1">
      <alignment horizontal="left" vertical="center" wrapText="1"/>
    </xf>
    <xf numFmtId="1" fontId="3" fillId="39" borderId="23" xfId="60" applyNumberFormat="1" applyFont="1" applyFill="1" applyBorder="1" applyAlignment="1">
      <alignment horizontal="left" vertical="center" wrapText="1"/>
      <protection/>
    </xf>
    <xf numFmtId="0" fontId="3" fillId="39" borderId="32" xfId="0" applyFont="1" applyFill="1" applyBorder="1" applyAlignment="1">
      <alignment horizontal="left" vertical="center" wrapText="1"/>
    </xf>
    <xf numFmtId="182" fontId="3" fillId="39" borderId="17" xfId="0" applyNumberFormat="1" applyFont="1" applyFill="1" applyBorder="1" applyAlignment="1">
      <alignment horizontal="left" vertical="center" wrapText="1"/>
    </xf>
    <xf numFmtId="182" fontId="3" fillId="39" borderId="10" xfId="0" applyNumberFormat="1" applyFont="1" applyFill="1" applyBorder="1" applyAlignment="1">
      <alignment horizontal="left" vertical="center" wrapText="1"/>
    </xf>
    <xf numFmtId="1" fontId="3" fillId="39" borderId="17" xfId="57" applyNumberFormat="1" applyFont="1" applyFill="1" applyBorder="1" applyAlignment="1">
      <alignment horizontal="left" vertical="center" wrapText="1"/>
      <protection/>
    </xf>
    <xf numFmtId="1" fontId="3" fillId="39" borderId="10" xfId="57" applyNumberFormat="1" applyFont="1" applyFill="1" applyBorder="1" applyAlignment="1">
      <alignment horizontal="left" vertical="center" wrapText="1"/>
      <protection/>
    </xf>
    <xf numFmtId="1" fontId="3" fillId="39" borderId="19" xfId="57" applyNumberFormat="1" applyFont="1" applyFill="1" applyBorder="1" applyAlignment="1">
      <alignment horizontal="left" vertical="center" wrapText="1"/>
      <protection/>
    </xf>
    <xf numFmtId="49" fontId="3" fillId="39" borderId="32" xfId="60" applyNumberFormat="1" applyFont="1" applyFill="1" applyBorder="1" applyAlignment="1">
      <alignment vertical="center" wrapText="1"/>
      <protection/>
    </xf>
    <xf numFmtId="182" fontId="3" fillId="39" borderId="11" xfId="0" applyNumberFormat="1" applyFont="1" applyFill="1" applyBorder="1" applyAlignment="1">
      <alignment horizontal="left" vertical="center" wrapText="1"/>
    </xf>
    <xf numFmtId="1" fontId="3" fillId="39" borderId="17" xfId="60" applyNumberFormat="1" applyFont="1" applyFill="1" applyBorder="1" applyAlignment="1">
      <alignment horizontal="left" vertical="center" wrapText="1"/>
      <protection/>
    </xf>
    <xf numFmtId="1" fontId="3" fillId="39" borderId="10" xfId="60" applyNumberFormat="1" applyFont="1" applyFill="1" applyBorder="1" applyAlignment="1">
      <alignment horizontal="left" vertical="center" wrapText="1"/>
      <protection/>
    </xf>
    <xf numFmtId="49" fontId="3" fillId="39" borderId="17" xfId="60" applyNumberFormat="1" applyFont="1" applyFill="1" applyBorder="1" applyAlignment="1">
      <alignment horizontal="left" vertical="center" wrapText="1"/>
      <protection/>
    </xf>
    <xf numFmtId="1" fontId="3" fillId="39" borderId="12" xfId="60" applyNumberFormat="1" applyFont="1" applyFill="1" applyBorder="1" applyAlignment="1">
      <alignment horizontal="left" vertical="center" wrapText="1"/>
      <protection/>
    </xf>
    <xf numFmtId="1" fontId="3" fillId="39" borderId="19" xfId="60" applyNumberFormat="1" applyFont="1" applyFill="1" applyBorder="1" applyAlignment="1">
      <alignment horizontal="left" vertical="center" wrapText="1"/>
      <protection/>
    </xf>
    <xf numFmtId="0" fontId="3" fillId="39" borderId="23" xfId="53" applyFont="1" applyFill="1" applyBorder="1" applyAlignment="1">
      <alignment horizontal="left" vertical="center" wrapText="1"/>
      <protection/>
    </xf>
    <xf numFmtId="0" fontId="3" fillId="39" borderId="32" xfId="53" applyFont="1" applyFill="1" applyBorder="1" applyAlignment="1">
      <alignment horizontal="left" vertical="center" wrapText="1"/>
      <protection/>
    </xf>
    <xf numFmtId="0" fontId="3" fillId="39" borderId="17" xfId="53" applyFont="1" applyFill="1" applyBorder="1" applyAlignment="1">
      <alignment horizontal="left" vertical="center" wrapText="1"/>
      <protection/>
    </xf>
    <xf numFmtId="0" fontId="3" fillId="39" borderId="10" xfId="53" applyFont="1" applyFill="1" applyBorder="1" applyAlignment="1">
      <alignment horizontal="left" vertical="center" wrapText="1"/>
      <protection/>
    </xf>
    <xf numFmtId="49" fontId="3" fillId="39" borderId="17" xfId="55" applyNumberFormat="1" applyFont="1" applyFill="1" applyBorder="1" applyAlignment="1">
      <alignment horizontal="left" vertical="center" wrapText="1"/>
      <protection/>
    </xf>
    <xf numFmtId="49" fontId="3" fillId="39" borderId="10" xfId="55" applyNumberFormat="1" applyFont="1" applyFill="1" applyBorder="1" applyAlignment="1">
      <alignment horizontal="left" vertical="center" wrapText="1"/>
      <protection/>
    </xf>
    <xf numFmtId="49" fontId="3" fillId="39" borderId="19" xfId="55" applyNumberFormat="1" applyFont="1" applyFill="1" applyBorder="1" applyAlignment="1">
      <alignment horizontal="left" vertical="center" wrapText="1"/>
      <protection/>
    </xf>
    <xf numFmtId="182" fontId="3" fillId="39" borderId="17" xfId="46" applyNumberFormat="1" applyFont="1" applyFill="1" applyBorder="1" applyAlignment="1">
      <alignment horizontal="center" vertical="center"/>
    </xf>
    <xf numFmtId="49" fontId="3" fillId="39" borderId="10" xfId="54" applyNumberFormat="1" applyFont="1" applyFill="1" applyBorder="1" applyAlignment="1">
      <alignment horizontal="left" vertical="center" wrapText="1"/>
      <protection/>
    </xf>
    <xf numFmtId="49" fontId="3" fillId="39" borderId="19" xfId="54" applyNumberFormat="1" applyFont="1" applyFill="1" applyBorder="1" applyAlignment="1">
      <alignment horizontal="left" vertical="center" wrapText="1"/>
      <protection/>
    </xf>
    <xf numFmtId="49" fontId="3" fillId="39" borderId="32" xfId="54" applyNumberFormat="1" applyFont="1" applyFill="1" applyBorder="1" applyAlignment="1">
      <alignment horizontal="left" vertical="center" wrapText="1"/>
      <protection/>
    </xf>
    <xf numFmtId="49" fontId="3" fillId="39" borderId="17" xfId="54" applyNumberFormat="1" applyFont="1" applyFill="1" applyBorder="1" applyAlignment="1">
      <alignment horizontal="left" vertical="center" wrapText="1"/>
      <protection/>
    </xf>
    <xf numFmtId="49" fontId="3" fillId="39" borderId="11" xfId="54" applyNumberFormat="1" applyFont="1" applyFill="1" applyBorder="1" applyAlignment="1">
      <alignment horizontal="left" vertical="center" wrapText="1"/>
      <protection/>
    </xf>
    <xf numFmtId="1" fontId="3" fillId="39" borderId="17" xfId="0" applyNumberFormat="1" applyFont="1" applyFill="1" applyBorder="1" applyAlignment="1">
      <alignment horizontal="center" vertical="center"/>
    </xf>
    <xf numFmtId="1" fontId="3" fillId="39" borderId="10" xfId="0" applyNumberFormat="1" applyFont="1" applyFill="1" applyBorder="1" applyAlignment="1">
      <alignment horizontal="center" vertical="center"/>
    </xf>
    <xf numFmtId="1" fontId="3" fillId="39" borderId="19" xfId="0" applyNumberFormat="1" applyFont="1" applyFill="1" applyBorder="1" applyAlignment="1">
      <alignment horizontal="center" vertical="center"/>
    </xf>
    <xf numFmtId="0" fontId="3" fillId="39" borderId="12" xfId="0" applyFont="1" applyFill="1" applyBorder="1" applyAlignment="1">
      <alignment horizontal="left" vertical="top" wrapText="1"/>
    </xf>
    <xf numFmtId="49" fontId="3" fillId="39" borderId="22" xfId="54" applyNumberFormat="1" applyFont="1" applyFill="1" applyBorder="1" applyAlignment="1">
      <alignment horizontal="left" vertical="center" wrapText="1"/>
      <protection/>
    </xf>
    <xf numFmtId="49" fontId="3" fillId="39" borderId="10" xfId="56" applyNumberFormat="1" applyFont="1" applyFill="1" applyBorder="1" applyAlignment="1">
      <alignment horizontal="left" vertical="center" wrapText="1"/>
      <protection/>
    </xf>
    <xf numFmtId="1" fontId="3" fillId="39" borderId="23" xfId="0" applyNumberFormat="1" applyFont="1" applyFill="1" applyBorder="1" applyAlignment="1">
      <alignment horizontal="center" vertical="center"/>
    </xf>
    <xf numFmtId="195" fontId="3" fillId="39" borderId="15" xfId="0" applyNumberFormat="1" applyFont="1" applyFill="1" applyBorder="1" applyAlignment="1">
      <alignment horizontal="left" vertical="center" wrapText="1"/>
    </xf>
    <xf numFmtId="1" fontId="3" fillId="39" borderId="23" xfId="61" applyNumberFormat="1" applyFont="1" applyFill="1" applyBorder="1" applyAlignment="1">
      <alignment horizontal="left" vertical="center" wrapText="1"/>
      <protection/>
    </xf>
    <xf numFmtId="49" fontId="3" fillId="39" borderId="23" xfId="0" applyNumberFormat="1" applyFont="1" applyFill="1" applyBorder="1" applyAlignment="1">
      <alignment horizontal="left" vertical="center" wrapText="1"/>
    </xf>
    <xf numFmtId="0" fontId="3" fillId="39" borderId="19" xfId="60" applyFont="1" applyFill="1" applyBorder="1" applyAlignment="1">
      <alignment horizontal="left" vertical="center"/>
      <protection/>
    </xf>
    <xf numFmtId="0" fontId="3" fillId="39" borderId="32" xfId="55" applyFont="1" applyFill="1" applyBorder="1" applyAlignment="1">
      <alignment horizontal="left" vertical="center" wrapText="1"/>
      <protection/>
    </xf>
    <xf numFmtId="49" fontId="3" fillId="39" borderId="11" xfId="59" applyNumberFormat="1" applyFont="1" applyFill="1" applyBorder="1" applyAlignment="1">
      <alignment horizontal="left" vertical="center" wrapText="1"/>
      <protection/>
    </xf>
    <xf numFmtId="186" fontId="3" fillId="39" borderId="17" xfId="0" applyNumberFormat="1" applyFont="1" applyFill="1" applyBorder="1" applyAlignment="1">
      <alignment horizontal="center" vertical="center"/>
    </xf>
    <xf numFmtId="49" fontId="3" fillId="39" borderId="10" xfId="59" applyNumberFormat="1" applyFont="1" applyFill="1" applyBorder="1" applyAlignment="1">
      <alignment vertical="center" wrapText="1"/>
      <protection/>
    </xf>
    <xf numFmtId="186" fontId="3" fillId="39" borderId="10" xfId="0" applyNumberFormat="1" applyFont="1" applyFill="1" applyBorder="1" applyAlignment="1">
      <alignment horizontal="center" vertical="center"/>
    </xf>
    <xf numFmtId="49" fontId="3" fillId="39" borderId="19" xfId="59" applyNumberFormat="1" applyFont="1" applyFill="1" applyBorder="1" applyAlignment="1">
      <alignment vertical="center" wrapText="1"/>
      <protection/>
    </xf>
    <xf numFmtId="186" fontId="3" fillId="39" borderId="19" xfId="0" applyNumberFormat="1" applyFont="1" applyFill="1" applyBorder="1" applyAlignment="1">
      <alignment horizontal="center" vertical="center"/>
    </xf>
    <xf numFmtId="0" fontId="3" fillId="39" borderId="22" xfId="0" applyFont="1" applyFill="1" applyBorder="1" applyAlignment="1">
      <alignment horizontal="left" vertical="center" wrapText="1"/>
    </xf>
    <xf numFmtId="182" fontId="3" fillId="39" borderId="22" xfId="0" applyNumberFormat="1" applyFont="1" applyFill="1" applyBorder="1" applyAlignment="1">
      <alignment horizontal="center" vertical="center"/>
    </xf>
    <xf numFmtId="182" fontId="3" fillId="39" borderId="32" xfId="0" applyNumberFormat="1" applyFont="1" applyFill="1" applyBorder="1" applyAlignment="1">
      <alignment horizontal="center" vertical="center"/>
    </xf>
    <xf numFmtId="182" fontId="3" fillId="39" borderId="11" xfId="0" applyNumberFormat="1" applyFont="1" applyFill="1" applyBorder="1" applyAlignment="1">
      <alignment horizontal="center" vertical="center"/>
    </xf>
    <xf numFmtId="0" fontId="4" fillId="40" borderId="33" xfId="0" applyFont="1" applyFill="1" applyBorder="1" applyAlignment="1">
      <alignment horizontal="center" vertical="center"/>
    </xf>
    <xf numFmtId="0" fontId="4" fillId="40" borderId="24" xfId="0" applyFont="1" applyFill="1" applyBorder="1" applyAlignment="1">
      <alignment horizontal="center" vertical="center"/>
    </xf>
    <xf numFmtId="1" fontId="3" fillId="39" borderId="11" xfId="57" applyNumberFormat="1" applyFont="1" applyFill="1" applyBorder="1" applyAlignment="1">
      <alignment horizontal="left" vertical="center" wrapText="1"/>
      <protection/>
    </xf>
    <xf numFmtId="1" fontId="3" fillId="39" borderId="12" xfId="57" applyNumberFormat="1" applyFont="1" applyFill="1" applyBorder="1" applyAlignment="1">
      <alignment horizontal="left" vertical="center" wrapText="1"/>
      <protection/>
    </xf>
    <xf numFmtId="182" fontId="3" fillId="39" borderId="17" xfId="0" applyNumberFormat="1" applyFont="1" applyFill="1" applyBorder="1" applyAlignment="1">
      <alignment horizontal="left" vertical="center" wrapText="1"/>
    </xf>
    <xf numFmtId="182" fontId="3" fillId="39" borderId="11" xfId="0" applyNumberFormat="1" applyFont="1" applyFill="1" applyBorder="1" applyAlignment="1">
      <alignment horizontal="left" vertical="center" wrapText="1"/>
    </xf>
    <xf numFmtId="182" fontId="3" fillId="39" borderId="12" xfId="0" applyNumberFormat="1" applyFont="1" applyFill="1" applyBorder="1" applyAlignment="1">
      <alignment horizontal="center" vertical="center"/>
    </xf>
    <xf numFmtId="49" fontId="3" fillId="39" borderId="22" xfId="55" applyNumberFormat="1" applyFont="1" applyFill="1" applyBorder="1" applyAlignment="1">
      <alignment horizontal="left" vertical="center" wrapText="1"/>
      <protection/>
    </xf>
    <xf numFmtId="49" fontId="3" fillId="39" borderId="32" xfId="55" applyNumberFormat="1" applyFont="1" applyFill="1" applyBorder="1" applyAlignment="1">
      <alignment horizontal="left" vertical="center" wrapText="1"/>
      <protection/>
    </xf>
    <xf numFmtId="1" fontId="3" fillId="39" borderId="17" xfId="57" applyNumberFormat="1" applyFont="1" applyFill="1" applyBorder="1" applyAlignment="1">
      <alignment horizontal="left" vertical="center" wrapText="1"/>
      <protection/>
    </xf>
    <xf numFmtId="1" fontId="3" fillId="39" borderId="10" xfId="57" applyNumberFormat="1" applyFont="1" applyFill="1" applyBorder="1" applyAlignment="1">
      <alignment horizontal="left" vertical="center" wrapText="1"/>
      <protection/>
    </xf>
    <xf numFmtId="49" fontId="3" fillId="39" borderId="12" xfId="55" applyNumberFormat="1" applyFont="1" applyFill="1" applyBorder="1" applyAlignment="1">
      <alignment horizontal="left" vertical="center" wrapText="1"/>
      <protection/>
    </xf>
    <xf numFmtId="49" fontId="3" fillId="39" borderId="17" xfId="55" applyNumberFormat="1" applyFont="1" applyFill="1" applyBorder="1" applyAlignment="1">
      <alignment horizontal="left" vertical="center" wrapText="1"/>
      <protection/>
    </xf>
    <xf numFmtId="49" fontId="3" fillId="39" borderId="19" xfId="55" applyNumberFormat="1" applyFont="1" applyFill="1" applyBorder="1" applyAlignment="1">
      <alignment horizontal="left" vertical="center" wrapText="1"/>
      <protection/>
    </xf>
    <xf numFmtId="49" fontId="3" fillId="39" borderId="11" xfId="55" applyNumberFormat="1" applyFont="1" applyFill="1" applyBorder="1" applyAlignment="1">
      <alignment horizontal="left" vertical="center" wrapText="1"/>
      <protection/>
    </xf>
    <xf numFmtId="49" fontId="3" fillId="39" borderId="10" xfId="60" applyNumberFormat="1" applyFont="1" applyFill="1" applyBorder="1" applyAlignment="1">
      <alignment vertical="center" wrapText="1"/>
      <protection/>
    </xf>
    <xf numFmtId="1" fontId="3" fillId="39" borderId="15" xfId="60" applyNumberFormat="1" applyFont="1" applyFill="1" applyBorder="1" applyAlignment="1">
      <alignment horizontal="left" vertical="center"/>
      <protection/>
    </xf>
    <xf numFmtId="49" fontId="3" fillId="39" borderId="15" xfId="59" applyNumberFormat="1" applyFont="1" applyFill="1" applyBorder="1" applyAlignment="1">
      <alignment vertical="center" wrapText="1"/>
      <protection/>
    </xf>
    <xf numFmtId="186" fontId="3" fillId="39" borderId="15" xfId="0" applyNumberFormat="1" applyFont="1" applyFill="1" applyBorder="1" applyAlignment="1">
      <alignment horizontal="center" vertical="center"/>
    </xf>
    <xf numFmtId="1" fontId="3" fillId="39" borderId="10" xfId="46" applyNumberFormat="1" applyFont="1" applyFill="1" applyBorder="1" applyAlignment="1">
      <alignment horizontal="center" vertical="center"/>
    </xf>
    <xf numFmtId="49" fontId="3" fillId="39" borderId="17" xfId="55" applyNumberFormat="1" applyFont="1" applyFill="1" applyBorder="1" applyAlignment="1">
      <alignment vertical="center" wrapText="1"/>
      <protection/>
    </xf>
    <xf numFmtId="49" fontId="3" fillId="39" borderId="32" xfId="55" applyNumberFormat="1" applyFont="1" applyFill="1" applyBorder="1" applyAlignment="1">
      <alignment vertical="center" wrapText="1"/>
      <protection/>
    </xf>
    <xf numFmtId="1" fontId="3" fillId="39" borderId="15" xfId="58" applyNumberFormat="1" applyFont="1" applyFill="1" applyBorder="1" applyAlignment="1">
      <alignment horizontal="left" vertical="center" wrapText="1"/>
      <protection/>
    </xf>
    <xf numFmtId="49" fontId="3" fillId="39" borderId="39" xfId="55" applyNumberFormat="1" applyFont="1" applyFill="1" applyBorder="1" applyAlignment="1">
      <alignment horizontal="left" vertical="center" wrapText="1"/>
      <protection/>
    </xf>
    <xf numFmtId="182" fontId="3" fillId="39" borderId="39" xfId="0" applyNumberFormat="1" applyFont="1" applyFill="1" applyBorder="1" applyAlignment="1">
      <alignment vertical="center" wrapText="1"/>
    </xf>
    <xf numFmtId="186" fontId="3" fillId="39" borderId="11" xfId="0" applyNumberFormat="1" applyFont="1" applyFill="1" applyBorder="1" applyAlignment="1">
      <alignment horizontal="center" vertical="center"/>
    </xf>
    <xf numFmtId="49" fontId="3" fillId="39" borderId="12" xfId="0" applyNumberFormat="1" applyFont="1" applyFill="1" applyBorder="1" applyAlignment="1">
      <alignment vertical="center" wrapText="1"/>
    </xf>
    <xf numFmtId="1" fontId="3" fillId="39" borderId="10" xfId="57" applyNumberFormat="1" applyFont="1" applyFill="1" applyBorder="1" applyAlignment="1">
      <alignment horizontal="left" vertical="center" wrapText="1"/>
      <protection/>
    </xf>
    <xf numFmtId="182" fontId="7" fillId="39" borderId="16" xfId="0" applyNumberFormat="1" applyFont="1" applyFill="1" applyBorder="1" applyAlignment="1">
      <alignment horizontal="center" vertical="center"/>
    </xf>
    <xf numFmtId="1" fontId="3" fillId="39" borderId="17" xfId="0" applyNumberFormat="1" applyFont="1" applyFill="1" applyBorder="1" applyAlignment="1">
      <alignment horizontal="left" vertical="center" wrapText="1"/>
    </xf>
    <xf numFmtId="49" fontId="3" fillId="39" borderId="12" xfId="55" applyNumberFormat="1" applyFont="1" applyFill="1" applyBorder="1" applyAlignment="1">
      <alignment vertical="center" wrapText="1"/>
      <protection/>
    </xf>
    <xf numFmtId="1" fontId="3" fillId="39" borderId="10" xfId="0" applyNumberFormat="1" applyFont="1" applyFill="1" applyBorder="1" applyAlignment="1">
      <alignment horizontal="left" vertical="center" wrapText="1"/>
    </xf>
    <xf numFmtId="49" fontId="3" fillId="39" borderId="11" xfId="55" applyNumberFormat="1" applyFont="1" applyFill="1" applyBorder="1" applyAlignment="1">
      <alignment vertical="center" wrapText="1"/>
      <protection/>
    </xf>
    <xf numFmtId="49" fontId="3" fillId="39" borderId="10" xfId="55" applyNumberFormat="1" applyFont="1" applyFill="1" applyBorder="1" applyAlignment="1">
      <alignment vertical="center" wrapText="1"/>
      <protection/>
    </xf>
    <xf numFmtId="1" fontId="3" fillId="39" borderId="12" xfId="0" applyNumberFormat="1" applyFont="1" applyFill="1" applyBorder="1" applyAlignment="1">
      <alignment horizontal="left" vertical="center" wrapText="1"/>
    </xf>
    <xf numFmtId="1" fontId="3" fillId="39" borderId="32" xfId="0" applyNumberFormat="1" applyFont="1" applyFill="1" applyBorder="1" applyAlignment="1">
      <alignment horizontal="left" vertical="center" wrapText="1"/>
    </xf>
    <xf numFmtId="1" fontId="3" fillId="39" borderId="17" xfId="0" applyNumberFormat="1" applyFont="1" applyFill="1" applyBorder="1" applyAlignment="1">
      <alignment vertical="center" wrapText="1"/>
    </xf>
    <xf numFmtId="1" fontId="3" fillId="39" borderId="19" xfId="0" applyNumberFormat="1" applyFont="1" applyFill="1" applyBorder="1" applyAlignment="1">
      <alignment vertical="center" wrapText="1"/>
    </xf>
    <xf numFmtId="1" fontId="3" fillId="39" borderId="15" xfId="0" applyNumberFormat="1" applyFont="1" applyFill="1" applyBorder="1" applyAlignment="1">
      <alignment vertical="center" wrapText="1"/>
    </xf>
    <xf numFmtId="1" fontId="3" fillId="39" borderId="10" xfId="0" applyNumberFormat="1" applyFont="1" applyFill="1" applyBorder="1" applyAlignment="1">
      <alignment vertical="center" wrapText="1"/>
    </xf>
    <xf numFmtId="1" fontId="3" fillId="39" borderId="19" xfId="0" applyNumberFormat="1" applyFont="1" applyFill="1" applyBorder="1" applyAlignment="1">
      <alignment horizontal="left" vertical="center" wrapText="1"/>
    </xf>
    <xf numFmtId="1" fontId="3" fillId="39" borderId="22" xfId="0" applyNumberFormat="1" applyFont="1" applyFill="1" applyBorder="1" applyAlignment="1">
      <alignment horizontal="left" vertical="center" wrapText="1"/>
    </xf>
    <xf numFmtId="1" fontId="3" fillId="39" borderId="22" xfId="0" applyNumberFormat="1" applyFont="1" applyFill="1" applyBorder="1" applyAlignment="1">
      <alignment vertical="center" wrapText="1"/>
    </xf>
    <xf numFmtId="49" fontId="3" fillId="0" borderId="15" xfId="55" applyNumberFormat="1" applyFont="1" applyBorder="1" applyAlignment="1">
      <alignment horizontal="left" vertical="center" wrapText="1"/>
      <protection/>
    </xf>
    <xf numFmtId="49" fontId="3" fillId="39" borderId="15" xfId="55" applyNumberFormat="1" applyFont="1" applyFill="1" applyBorder="1" applyAlignment="1">
      <alignment vertical="center" wrapText="1"/>
      <protection/>
    </xf>
    <xf numFmtId="182" fontId="3" fillId="39" borderId="11" xfId="0" applyNumberFormat="1" applyFont="1" applyFill="1" applyBorder="1" applyAlignment="1">
      <alignment vertical="center" wrapText="1"/>
    </xf>
    <xf numFmtId="182" fontId="3" fillId="39" borderId="23" xfId="0" applyNumberFormat="1" applyFont="1" applyFill="1" applyBorder="1" applyAlignment="1">
      <alignment horizontal="center" vertical="center"/>
    </xf>
    <xf numFmtId="1" fontId="3" fillId="39" borderId="12" xfId="57" applyNumberFormat="1" applyFont="1" applyFill="1" applyBorder="1" applyAlignment="1">
      <alignment horizontal="left" vertical="center" wrapText="1"/>
      <protection/>
    </xf>
    <xf numFmtId="49" fontId="3" fillId="39" borderId="12" xfId="55" applyNumberFormat="1" applyFont="1" applyFill="1" applyBorder="1" applyAlignment="1">
      <alignment horizontal="left" vertical="center" wrapText="1"/>
      <protection/>
    </xf>
    <xf numFmtId="182" fontId="3" fillId="39" borderId="17" xfId="0" applyNumberFormat="1" applyFont="1" applyFill="1" applyBorder="1" applyAlignment="1">
      <alignment horizontal="center" vertical="center"/>
    </xf>
    <xf numFmtId="182" fontId="3" fillId="39" borderId="10" xfId="0" applyNumberFormat="1" applyFont="1" applyFill="1" applyBorder="1" applyAlignment="1">
      <alignment horizontal="center" vertical="center"/>
    </xf>
    <xf numFmtId="182" fontId="3" fillId="39" borderId="11" xfId="0" applyNumberFormat="1" applyFont="1" applyFill="1" applyBorder="1" applyAlignment="1">
      <alignment horizontal="center" vertical="center"/>
    </xf>
    <xf numFmtId="182" fontId="3" fillId="39" borderId="12" xfId="0" applyNumberFormat="1" applyFont="1" applyFill="1" applyBorder="1" applyAlignment="1">
      <alignment horizontal="center" vertical="center"/>
    </xf>
    <xf numFmtId="1" fontId="3" fillId="39" borderId="10" xfId="57" applyNumberFormat="1" applyFont="1" applyFill="1" applyBorder="1" applyAlignment="1">
      <alignment horizontal="left" vertical="center" wrapText="1"/>
      <protection/>
    </xf>
    <xf numFmtId="1" fontId="3" fillId="39" borderId="19" xfId="57" applyNumberFormat="1" applyFont="1" applyFill="1" applyBorder="1" applyAlignment="1">
      <alignment horizontal="left" vertical="center" wrapText="1"/>
      <protection/>
    </xf>
    <xf numFmtId="49" fontId="3" fillId="39" borderId="10" xfId="55" applyNumberFormat="1" applyFont="1" applyFill="1" applyBorder="1" applyAlignment="1">
      <alignment horizontal="left" vertical="center" wrapText="1"/>
      <protection/>
    </xf>
    <xf numFmtId="49" fontId="3" fillId="39" borderId="19" xfId="55" applyNumberFormat="1" applyFont="1" applyFill="1" applyBorder="1" applyAlignment="1">
      <alignment horizontal="left" vertical="center" wrapText="1"/>
      <protection/>
    </xf>
    <xf numFmtId="1" fontId="3" fillId="39" borderId="12" xfId="57" applyNumberFormat="1" applyFont="1" applyFill="1" applyBorder="1" applyAlignment="1">
      <alignment vertical="center" wrapText="1"/>
      <protection/>
    </xf>
    <xf numFmtId="1" fontId="3" fillId="39" borderId="10" xfId="57" applyNumberFormat="1" applyFont="1" applyFill="1" applyBorder="1" applyAlignment="1">
      <alignment vertical="center" wrapText="1"/>
      <protection/>
    </xf>
    <xf numFmtId="2" fontId="3" fillId="39" borderId="12" xfId="0" applyNumberFormat="1" applyFont="1" applyFill="1" applyBorder="1" applyAlignment="1">
      <alignment horizontal="center" vertical="center"/>
    </xf>
    <xf numFmtId="182" fontId="3" fillId="39" borderId="19" xfId="46" applyNumberFormat="1" applyFont="1" applyFill="1" applyBorder="1" applyAlignment="1">
      <alignment horizontal="center" vertical="center"/>
    </xf>
    <xf numFmtId="2" fontId="3" fillId="39" borderId="11" xfId="0" applyNumberFormat="1" applyFont="1" applyFill="1" applyBorder="1" applyAlignment="1">
      <alignment horizontal="center" vertical="center"/>
    </xf>
    <xf numFmtId="182" fontId="3" fillId="39" borderId="32" xfId="0" applyNumberFormat="1" applyFont="1" applyFill="1" applyBorder="1" applyAlignment="1">
      <alignment horizontal="center" vertical="center"/>
    </xf>
    <xf numFmtId="49" fontId="4" fillId="0" borderId="32" xfId="0" applyNumberFormat="1" applyFont="1" applyBorder="1" applyAlignment="1">
      <alignment horizontal="center" vertical="center"/>
    </xf>
    <xf numFmtId="0" fontId="3" fillId="0" borderId="32" xfId="0" applyFont="1" applyBorder="1" applyAlignment="1">
      <alignment horizontal="left" vertical="center" wrapText="1"/>
    </xf>
    <xf numFmtId="49" fontId="3" fillId="39" borderId="12" xfId="60" applyNumberFormat="1" applyFont="1" applyFill="1" applyBorder="1" applyAlignment="1">
      <alignment horizontal="left" vertical="center" wrapText="1"/>
      <protection/>
    </xf>
    <xf numFmtId="0" fontId="3" fillId="39" borderId="32" xfId="0" applyFont="1" applyFill="1" applyBorder="1" applyAlignment="1">
      <alignment horizontal="center" vertical="center"/>
    </xf>
    <xf numFmtId="0" fontId="3" fillId="39" borderId="10" xfId="0" applyFont="1" applyFill="1" applyBorder="1" applyAlignment="1">
      <alignment horizontal="left" vertical="center" wrapText="1"/>
    </xf>
    <xf numFmtId="182" fontId="3" fillId="39" borderId="17" xfId="0" applyNumberFormat="1" applyFont="1" applyFill="1" applyBorder="1" applyAlignment="1">
      <alignment horizontal="left" vertical="center" wrapText="1"/>
    </xf>
    <xf numFmtId="182" fontId="3" fillId="39" borderId="12" xfId="0" applyNumberFormat="1" applyFont="1" applyFill="1" applyBorder="1" applyAlignment="1">
      <alignment horizontal="left" vertical="center" wrapText="1"/>
    </xf>
    <xf numFmtId="182" fontId="3" fillId="39" borderId="12" xfId="0" applyNumberFormat="1" applyFont="1" applyFill="1" applyBorder="1" applyAlignment="1">
      <alignment horizontal="center" vertical="center"/>
    </xf>
    <xf numFmtId="49" fontId="3" fillId="39" borderId="32" xfId="60" applyNumberFormat="1" applyFont="1" applyFill="1" applyBorder="1" applyAlignment="1">
      <alignment horizontal="left" vertical="center" wrapText="1"/>
      <protection/>
    </xf>
    <xf numFmtId="182" fontId="3" fillId="39" borderId="31" xfId="0" applyNumberFormat="1" applyFont="1" applyFill="1" applyBorder="1" applyAlignment="1">
      <alignment horizontal="center" vertical="center"/>
    </xf>
    <xf numFmtId="182" fontId="3" fillId="39" borderId="17" xfId="0" applyNumberFormat="1" applyFont="1" applyFill="1" applyBorder="1" applyAlignment="1">
      <alignment horizontal="center" vertical="center"/>
    </xf>
    <xf numFmtId="1" fontId="3" fillId="39" borderId="17" xfId="57" applyNumberFormat="1" applyFont="1" applyFill="1" applyBorder="1" applyAlignment="1">
      <alignment horizontal="left" vertical="center" wrapText="1"/>
      <protection/>
    </xf>
    <xf numFmtId="49" fontId="3" fillId="39" borderId="17" xfId="60" applyNumberFormat="1" applyFont="1" applyFill="1" applyBorder="1" applyAlignment="1">
      <alignment horizontal="left" vertical="center" wrapText="1"/>
      <protection/>
    </xf>
    <xf numFmtId="49" fontId="3" fillId="39" borderId="10" xfId="60" applyNumberFormat="1" applyFont="1" applyFill="1" applyBorder="1" applyAlignment="1">
      <alignment horizontal="left" vertical="center" wrapText="1"/>
      <protection/>
    </xf>
    <xf numFmtId="182" fontId="3" fillId="39" borderId="19" xfId="0" applyNumberFormat="1" applyFont="1" applyFill="1" applyBorder="1" applyAlignment="1">
      <alignment horizontal="center" vertical="center"/>
    </xf>
    <xf numFmtId="0" fontId="3" fillId="39" borderId="12" xfId="53" applyFont="1" applyFill="1" applyBorder="1" applyAlignment="1">
      <alignment horizontal="left" vertical="center" wrapText="1"/>
      <protection/>
    </xf>
    <xf numFmtId="49" fontId="3" fillId="0" borderId="32" xfId="53" applyNumberFormat="1" applyFont="1" applyBorder="1" applyAlignment="1">
      <alignment horizontal="left" vertical="center" wrapText="1"/>
      <protection/>
    </xf>
    <xf numFmtId="49" fontId="3" fillId="44" borderId="17" xfId="0" applyNumberFormat="1" applyFont="1" applyFill="1" applyBorder="1" applyAlignment="1">
      <alignment horizontal="left" wrapText="1"/>
    </xf>
    <xf numFmtId="0" fontId="3" fillId="39" borderId="22" xfId="0" applyFont="1" applyFill="1" applyBorder="1" applyAlignment="1">
      <alignment horizontal="center" vertical="center"/>
    </xf>
    <xf numFmtId="0" fontId="3" fillId="39" borderId="12" xfId="0" applyFont="1" applyFill="1" applyBorder="1" applyAlignment="1">
      <alignment horizontal="center" vertical="center"/>
    </xf>
    <xf numFmtId="182" fontId="3" fillId="39" borderId="13" xfId="0" applyNumberFormat="1" applyFont="1" applyFill="1" applyBorder="1" applyAlignment="1">
      <alignment horizontal="center" vertical="center"/>
    </xf>
    <xf numFmtId="182" fontId="3" fillId="39" borderId="29" xfId="0" applyNumberFormat="1" applyFont="1" applyFill="1" applyBorder="1" applyAlignment="1">
      <alignment horizontal="center" vertical="center"/>
    </xf>
    <xf numFmtId="49" fontId="3" fillId="0" borderId="11" xfId="60" applyNumberFormat="1" applyFont="1" applyBorder="1" applyAlignment="1">
      <alignment horizontal="left" vertical="center" wrapText="1"/>
      <protection/>
    </xf>
    <xf numFmtId="49" fontId="3" fillId="0" borderId="32" xfId="60" applyNumberFormat="1" applyFont="1" applyBorder="1" applyAlignment="1">
      <alignment horizontal="left" vertical="center" wrapText="1"/>
      <protection/>
    </xf>
    <xf numFmtId="49" fontId="3" fillId="39" borderId="11" xfId="60" applyNumberFormat="1" applyFont="1" applyFill="1" applyBorder="1" applyAlignment="1">
      <alignment vertical="center" wrapText="1"/>
      <protection/>
    </xf>
    <xf numFmtId="49" fontId="3" fillId="39" borderId="32" xfId="60" applyNumberFormat="1" applyFont="1" applyFill="1" applyBorder="1" applyAlignment="1">
      <alignment vertical="center" wrapText="1"/>
      <protection/>
    </xf>
    <xf numFmtId="0" fontId="3" fillId="0" borderId="22" xfId="0" applyFont="1" applyBorder="1" applyAlignment="1">
      <alignment horizontal="center" vertical="center" wrapText="1"/>
    </xf>
    <xf numFmtId="0" fontId="3" fillId="0" borderId="12" xfId="0" applyFont="1" applyBorder="1" applyAlignment="1">
      <alignment horizontal="center" vertical="center" wrapText="1"/>
    </xf>
    <xf numFmtId="182" fontId="3" fillId="0" borderId="13" xfId="0" applyNumberFormat="1" applyFont="1" applyBorder="1" applyAlignment="1">
      <alignment horizontal="center" vertical="center"/>
    </xf>
    <xf numFmtId="182" fontId="3" fillId="0" borderId="29" xfId="0" applyNumberFormat="1" applyFont="1" applyBorder="1" applyAlignment="1">
      <alignment horizontal="center" vertical="center"/>
    </xf>
    <xf numFmtId="182" fontId="3" fillId="39" borderId="22" xfId="0" applyNumberFormat="1" applyFont="1" applyFill="1" applyBorder="1" applyAlignment="1">
      <alignment horizontal="center" vertical="center"/>
    </xf>
    <xf numFmtId="0" fontId="0" fillId="39" borderId="32" xfId="0" applyFill="1" applyBorder="1" applyAlignment="1">
      <alignment horizontal="center" vertical="center"/>
    </xf>
    <xf numFmtId="0" fontId="3" fillId="0" borderId="22" xfId="0" applyFont="1" applyBorder="1" applyAlignment="1">
      <alignment horizontal="center" vertical="center"/>
    </xf>
    <xf numFmtId="0" fontId="3" fillId="0" borderId="32" xfId="0" applyFont="1" applyBorder="1" applyAlignment="1">
      <alignment horizontal="center" vertical="center"/>
    </xf>
    <xf numFmtId="182" fontId="3" fillId="0" borderId="31" xfId="0" applyNumberFormat="1" applyFont="1" applyBorder="1" applyAlignment="1">
      <alignment horizontal="center" vertical="center"/>
    </xf>
    <xf numFmtId="0" fontId="3" fillId="39" borderId="22" xfId="55" applyFont="1" applyFill="1" applyBorder="1" applyAlignment="1">
      <alignment horizontal="left" vertical="center" wrapText="1"/>
      <protection/>
    </xf>
    <xf numFmtId="0" fontId="3" fillId="39" borderId="23" xfId="55" applyFont="1" applyFill="1" applyBorder="1" applyAlignment="1">
      <alignment horizontal="left" vertical="center" wrapText="1"/>
      <protection/>
    </xf>
    <xf numFmtId="0" fontId="3" fillId="39" borderId="32" xfId="55" applyFont="1" applyFill="1" applyBorder="1" applyAlignment="1">
      <alignment horizontal="left" vertical="center" wrapText="1"/>
      <protection/>
    </xf>
    <xf numFmtId="0" fontId="3" fillId="39" borderId="22" xfId="0" applyFont="1" applyFill="1" applyBorder="1" applyAlignment="1">
      <alignment horizontal="left" vertical="center" wrapText="1"/>
    </xf>
    <xf numFmtId="0" fontId="3" fillId="39" borderId="23" xfId="0" applyFont="1" applyFill="1" applyBorder="1" applyAlignment="1">
      <alignment horizontal="left" vertical="center" wrapText="1"/>
    </xf>
    <xf numFmtId="0" fontId="3" fillId="39" borderId="32" xfId="0" applyFont="1" applyFill="1" applyBorder="1" applyAlignment="1">
      <alignment horizontal="left" vertical="center" wrapText="1"/>
    </xf>
    <xf numFmtId="182" fontId="3" fillId="39" borderId="23" xfId="0" applyNumberFormat="1" applyFont="1" applyFill="1" applyBorder="1" applyAlignment="1">
      <alignment horizontal="center" vertical="center"/>
    </xf>
    <xf numFmtId="182" fontId="3" fillId="39" borderId="32" xfId="0" applyNumberFormat="1" applyFont="1" applyFill="1" applyBorder="1" applyAlignment="1">
      <alignment horizontal="center" vertical="center"/>
    </xf>
    <xf numFmtId="49" fontId="3" fillId="39" borderId="22" xfId="59" applyNumberFormat="1" applyFont="1" applyFill="1" applyBorder="1" applyAlignment="1">
      <alignment horizontal="left" vertical="center" wrapText="1"/>
      <protection/>
    </xf>
    <xf numFmtId="49" fontId="3" fillId="39" borderId="23" xfId="59" applyNumberFormat="1" applyFont="1" applyFill="1" applyBorder="1" applyAlignment="1">
      <alignment horizontal="left" vertical="center" wrapText="1"/>
      <protection/>
    </xf>
    <xf numFmtId="49" fontId="3" fillId="39" borderId="32" xfId="59" applyNumberFormat="1" applyFont="1" applyFill="1" applyBorder="1" applyAlignment="1">
      <alignment horizontal="left" vertical="center" wrapText="1"/>
      <protection/>
    </xf>
    <xf numFmtId="49" fontId="3" fillId="39" borderId="11" xfId="59" applyNumberFormat="1" applyFont="1" applyFill="1" applyBorder="1" applyAlignment="1">
      <alignment horizontal="left" vertical="center" wrapText="1"/>
      <protection/>
    </xf>
    <xf numFmtId="1" fontId="4" fillId="40" borderId="33" xfId="0" applyNumberFormat="1" applyFont="1" applyFill="1" applyBorder="1" applyAlignment="1">
      <alignment horizontal="center" vertical="center"/>
    </xf>
    <xf numFmtId="1" fontId="4" fillId="40" borderId="37" xfId="0" applyNumberFormat="1" applyFont="1" applyFill="1" applyBorder="1" applyAlignment="1">
      <alignment horizontal="center" vertical="center"/>
    </xf>
    <xf numFmtId="49" fontId="4" fillId="34" borderId="22" xfId="0" applyNumberFormat="1" applyFont="1" applyFill="1" applyBorder="1" applyAlignment="1">
      <alignment horizontal="center" vertical="center"/>
    </xf>
    <xf numFmtId="49" fontId="4" fillId="34" borderId="32" xfId="0" applyNumberFormat="1" applyFont="1" applyFill="1" applyBorder="1" applyAlignment="1">
      <alignment horizontal="center" vertical="center"/>
    </xf>
    <xf numFmtId="49" fontId="4" fillId="38" borderId="22" xfId="0" applyNumberFormat="1" applyFont="1" applyFill="1" applyBorder="1" applyAlignment="1">
      <alignment horizontal="center" vertical="center"/>
    </xf>
    <xf numFmtId="49" fontId="4" fillId="38" borderId="32" xfId="0" applyNumberFormat="1" applyFont="1" applyFill="1" applyBorder="1" applyAlignment="1">
      <alignment horizontal="center" vertical="center"/>
    </xf>
    <xf numFmtId="49" fontId="4" fillId="0" borderId="22" xfId="0" applyNumberFormat="1" applyFont="1" applyBorder="1" applyAlignment="1">
      <alignment horizontal="center" vertical="center"/>
    </xf>
    <xf numFmtId="49" fontId="4" fillId="0" borderId="32" xfId="0" applyNumberFormat="1" applyFont="1" applyBorder="1" applyAlignment="1">
      <alignment horizontal="center" vertical="center"/>
    </xf>
    <xf numFmtId="0" fontId="3" fillId="0" borderId="22" xfId="0" applyFont="1" applyBorder="1" applyAlignment="1">
      <alignment horizontal="left" vertical="center" wrapText="1"/>
    </xf>
    <xf numFmtId="0" fontId="3" fillId="0" borderId="32" xfId="0" applyFont="1" applyBorder="1" applyAlignment="1">
      <alignment horizontal="left" vertical="center" wrapText="1"/>
    </xf>
    <xf numFmtId="49" fontId="3" fillId="0" borderId="22" xfId="60" applyNumberFormat="1" applyFont="1" applyBorder="1" applyAlignment="1">
      <alignment horizontal="left" vertical="center"/>
      <protection/>
    </xf>
    <xf numFmtId="49" fontId="3" fillId="0" borderId="32" xfId="60" applyNumberFormat="1" applyFont="1" applyBorder="1" applyAlignment="1">
      <alignment horizontal="left" vertical="center"/>
      <protection/>
    </xf>
    <xf numFmtId="49" fontId="3" fillId="39" borderId="22" xfId="60" applyNumberFormat="1" applyFont="1" applyFill="1" applyBorder="1" applyAlignment="1">
      <alignment horizontal="left" vertical="center"/>
      <protection/>
    </xf>
    <xf numFmtId="49" fontId="3" fillId="39" borderId="32" xfId="60" applyNumberFormat="1" applyFont="1" applyFill="1" applyBorder="1" applyAlignment="1">
      <alignment horizontal="left" vertical="center"/>
      <protection/>
    </xf>
    <xf numFmtId="49" fontId="3" fillId="39" borderId="22" xfId="56" applyNumberFormat="1" applyFont="1" applyFill="1" applyBorder="1" applyAlignment="1">
      <alignment horizontal="left" vertical="center" wrapText="1"/>
      <protection/>
    </xf>
    <xf numFmtId="49" fontId="3" fillId="39" borderId="32" xfId="56" applyNumberFormat="1" applyFont="1" applyFill="1" applyBorder="1" applyAlignment="1">
      <alignment horizontal="left" vertical="center" wrapText="1"/>
      <protection/>
    </xf>
    <xf numFmtId="182" fontId="3" fillId="39" borderId="22" xfId="0" applyNumberFormat="1" applyFont="1" applyFill="1" applyBorder="1" applyAlignment="1">
      <alignment horizontal="left" vertical="center" wrapText="1"/>
    </xf>
    <xf numFmtId="182" fontId="3" fillId="39" borderId="32" xfId="0" applyNumberFormat="1" applyFont="1" applyFill="1" applyBorder="1" applyAlignment="1">
      <alignment horizontal="left" vertical="center" wrapText="1"/>
    </xf>
    <xf numFmtId="1" fontId="3" fillId="39" borderId="22" xfId="0" applyNumberFormat="1" applyFont="1" applyFill="1" applyBorder="1" applyAlignment="1">
      <alignment horizontal="center" vertical="center"/>
    </xf>
    <xf numFmtId="1" fontId="3" fillId="39" borderId="32" xfId="0" applyNumberFormat="1" applyFont="1" applyFill="1" applyBorder="1" applyAlignment="1">
      <alignment horizontal="center" vertical="center"/>
    </xf>
    <xf numFmtId="1" fontId="3" fillId="39" borderId="22" xfId="57" applyNumberFormat="1" applyFont="1" applyFill="1" applyBorder="1" applyAlignment="1">
      <alignment horizontal="left" vertical="center" wrapText="1"/>
      <protection/>
    </xf>
    <xf numFmtId="1" fontId="3" fillId="39" borderId="32" xfId="57" applyNumberFormat="1" applyFont="1" applyFill="1" applyBorder="1" applyAlignment="1">
      <alignment horizontal="left" vertical="center" wrapText="1"/>
      <protection/>
    </xf>
    <xf numFmtId="0" fontId="3" fillId="39" borderId="22" xfId="53" applyFont="1" applyFill="1" applyBorder="1" applyAlignment="1">
      <alignment horizontal="left" vertical="center" wrapText="1"/>
      <protection/>
    </xf>
    <xf numFmtId="0" fontId="0" fillId="39" borderId="32" xfId="0" applyFill="1" applyBorder="1" applyAlignment="1">
      <alignment horizontal="left" vertical="center" wrapText="1"/>
    </xf>
    <xf numFmtId="0" fontId="3" fillId="39" borderId="11" xfId="0" applyFont="1" applyFill="1" applyBorder="1" applyAlignment="1">
      <alignment horizontal="center" vertical="center"/>
    </xf>
    <xf numFmtId="0" fontId="3" fillId="39" borderId="23" xfId="0" applyFont="1" applyFill="1" applyBorder="1" applyAlignment="1">
      <alignment horizontal="center" vertical="center"/>
    </xf>
    <xf numFmtId="0" fontId="3" fillId="39" borderId="32" xfId="0" applyFont="1" applyFill="1" applyBorder="1" applyAlignment="1">
      <alignment horizontal="center" vertical="center"/>
    </xf>
    <xf numFmtId="0" fontId="3" fillId="0" borderId="17" xfId="0" applyFont="1" applyBorder="1" applyAlignment="1">
      <alignment horizontal="left" vertical="center" wrapText="1"/>
    </xf>
    <xf numFmtId="0" fontId="3" fillId="0" borderId="10" xfId="0" applyFont="1" applyBorder="1" applyAlignment="1">
      <alignment horizontal="left" vertical="center" wrapText="1"/>
    </xf>
    <xf numFmtId="0" fontId="3" fillId="0" borderId="19" xfId="0" applyFont="1" applyBorder="1" applyAlignment="1">
      <alignment horizontal="left" vertical="center" wrapText="1"/>
    </xf>
    <xf numFmtId="0" fontId="4" fillId="38" borderId="12" xfId="0" applyFont="1" applyFill="1" applyBorder="1" applyAlignment="1">
      <alignment horizontal="center" vertical="center"/>
    </xf>
    <xf numFmtId="186" fontId="3" fillId="39" borderId="22" xfId="0" applyNumberFormat="1" applyFont="1" applyFill="1" applyBorder="1" applyAlignment="1">
      <alignment horizontal="center" vertical="center"/>
    </xf>
    <xf numFmtId="186" fontId="3" fillId="39" borderId="23" xfId="0" applyNumberFormat="1" applyFont="1" applyFill="1" applyBorder="1" applyAlignment="1">
      <alignment horizontal="center" vertical="center"/>
    </xf>
    <xf numFmtId="186" fontId="3" fillId="39" borderId="32" xfId="0" applyNumberFormat="1" applyFont="1" applyFill="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32" xfId="0" applyFont="1" applyBorder="1" applyAlignment="1">
      <alignment horizontal="center" vertical="center"/>
    </xf>
    <xf numFmtId="0" fontId="3" fillId="0" borderId="23" xfId="0" applyFont="1" applyBorder="1" applyAlignment="1">
      <alignment horizontal="left" vertical="center" wrapText="1"/>
    </xf>
    <xf numFmtId="0" fontId="4" fillId="8" borderId="22" xfId="0" applyFont="1" applyFill="1" applyBorder="1" applyAlignment="1">
      <alignment horizontal="center" vertical="center"/>
    </xf>
    <xf numFmtId="0" fontId="4" fillId="8" borderId="32" xfId="0" applyFont="1" applyFill="1" applyBorder="1" applyAlignment="1">
      <alignment horizontal="center" vertical="center"/>
    </xf>
    <xf numFmtId="0" fontId="4" fillId="40" borderId="33" xfId="0" applyFont="1" applyFill="1" applyBorder="1" applyAlignment="1">
      <alignment horizontal="center" vertical="center"/>
    </xf>
    <xf numFmtId="0" fontId="4" fillId="40" borderId="36" xfId="0" applyFont="1" applyFill="1" applyBorder="1" applyAlignment="1">
      <alignment horizontal="center" vertical="center"/>
    </xf>
    <xf numFmtId="0" fontId="4" fillId="40" borderId="37" xfId="0" applyFont="1" applyFill="1" applyBorder="1" applyAlignment="1">
      <alignment horizontal="center" vertical="center"/>
    </xf>
    <xf numFmtId="49" fontId="4" fillId="34" borderId="23" xfId="0" applyNumberFormat="1" applyFont="1" applyFill="1" applyBorder="1" applyAlignment="1">
      <alignment horizontal="center" vertical="center"/>
    </xf>
    <xf numFmtId="49" fontId="4" fillId="38" borderId="23" xfId="0" applyNumberFormat="1" applyFont="1" applyFill="1" applyBorder="1" applyAlignment="1">
      <alignment horizontal="center" vertical="center"/>
    </xf>
    <xf numFmtId="49" fontId="4" fillId="0" borderId="23" xfId="0" applyNumberFormat="1" applyFont="1" applyBorder="1" applyAlignment="1">
      <alignment horizontal="center" vertical="center"/>
    </xf>
    <xf numFmtId="0" fontId="0" fillId="0" borderId="23" xfId="0" applyBorder="1" applyAlignment="1">
      <alignment horizontal="center" vertical="center"/>
    </xf>
    <xf numFmtId="0" fontId="0" fillId="0" borderId="32" xfId="0" applyBorder="1" applyAlignment="1">
      <alignment horizontal="center" vertical="center"/>
    </xf>
    <xf numFmtId="0" fontId="4" fillId="12" borderId="22" xfId="0" applyFont="1" applyFill="1" applyBorder="1" applyAlignment="1">
      <alignment horizontal="center" vertical="center"/>
    </xf>
    <xf numFmtId="0" fontId="4" fillId="12" borderId="32" xfId="0" applyFont="1" applyFill="1" applyBorder="1" applyAlignment="1">
      <alignment horizontal="center" vertical="center"/>
    </xf>
    <xf numFmtId="0" fontId="6" fillId="38" borderId="19" xfId="0" applyFont="1" applyFill="1" applyBorder="1" applyAlignment="1">
      <alignment horizontal="left" vertical="center" wrapText="1"/>
    </xf>
    <xf numFmtId="0" fontId="4" fillId="8" borderId="23" xfId="0" applyFont="1" applyFill="1" applyBorder="1" applyAlignment="1">
      <alignment horizontal="center" vertical="center"/>
    </xf>
    <xf numFmtId="49" fontId="4" fillId="34" borderId="17" xfId="0" applyNumberFormat="1" applyFont="1" applyFill="1" applyBorder="1" applyAlignment="1">
      <alignment horizontal="center" vertical="center"/>
    </xf>
    <xf numFmtId="49" fontId="4" fillId="34" borderId="10" xfId="0" applyNumberFormat="1" applyFont="1" applyFill="1" applyBorder="1" applyAlignment="1">
      <alignment horizontal="center" vertical="center"/>
    </xf>
    <xf numFmtId="49" fontId="4" fillId="34" borderId="11" xfId="0" applyNumberFormat="1" applyFont="1" applyFill="1" applyBorder="1" applyAlignment="1">
      <alignment horizontal="center" vertical="center"/>
    </xf>
    <xf numFmtId="49" fontId="4" fillId="34" borderId="19" xfId="0" applyNumberFormat="1" applyFont="1" applyFill="1" applyBorder="1" applyAlignment="1">
      <alignment horizontal="center" vertical="center"/>
    </xf>
    <xf numFmtId="49" fontId="4" fillId="38" borderId="17" xfId="0" applyNumberFormat="1" applyFont="1" applyFill="1" applyBorder="1" applyAlignment="1">
      <alignment horizontal="center" vertical="center"/>
    </xf>
    <xf numFmtId="49" fontId="4" fillId="38" borderId="10" xfId="0" applyNumberFormat="1" applyFont="1" applyFill="1" applyBorder="1" applyAlignment="1">
      <alignment horizontal="center" vertical="center"/>
    </xf>
    <xf numFmtId="49" fontId="4" fillId="38" borderId="11" xfId="0" applyNumberFormat="1" applyFont="1" applyFill="1" applyBorder="1" applyAlignment="1">
      <alignment horizontal="center" vertical="center"/>
    </xf>
    <xf numFmtId="49" fontId="4" fillId="38" borderId="19" xfId="0" applyNumberFormat="1" applyFont="1" applyFill="1" applyBorder="1" applyAlignment="1">
      <alignment horizontal="center" vertical="center"/>
    </xf>
    <xf numFmtId="0" fontId="6" fillId="38" borderId="19" xfId="0" applyFont="1" applyFill="1" applyBorder="1" applyAlignment="1">
      <alignment horizontal="left" vertical="center"/>
    </xf>
    <xf numFmtId="0" fontId="8" fillId="38" borderId="19" xfId="0" applyFont="1" applyFill="1" applyBorder="1" applyAlignment="1">
      <alignment horizontal="left" vertical="center"/>
    </xf>
    <xf numFmtId="0" fontId="4" fillId="38" borderId="19" xfId="0" applyFont="1" applyFill="1" applyBorder="1" applyAlignment="1">
      <alignment horizontal="left" vertical="center" wrapText="1"/>
    </xf>
    <xf numFmtId="0" fontId="4" fillId="35" borderId="19" xfId="0" applyFont="1" applyFill="1" applyBorder="1" applyAlignment="1">
      <alignment horizontal="center" vertical="center"/>
    </xf>
    <xf numFmtId="49" fontId="4" fillId="0" borderId="17"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3" fillId="39" borderId="17" xfId="0" applyFont="1" applyFill="1" applyBorder="1" applyAlignment="1">
      <alignment horizontal="left" vertical="center" wrapText="1"/>
    </xf>
    <xf numFmtId="0" fontId="3" fillId="39" borderId="10" xfId="0" applyFont="1" applyFill="1" applyBorder="1" applyAlignment="1">
      <alignment horizontal="left" vertical="center" wrapText="1"/>
    </xf>
    <xf numFmtId="0" fontId="6" fillId="38" borderId="11" xfId="0" applyFont="1" applyFill="1" applyBorder="1" applyAlignment="1">
      <alignment horizontal="left" vertical="center" wrapText="1"/>
    </xf>
    <xf numFmtId="49" fontId="3" fillId="39" borderId="22" xfId="55" applyNumberFormat="1" applyFont="1" applyFill="1" applyBorder="1" applyAlignment="1">
      <alignment horizontal="left" vertical="center" wrapText="1"/>
      <protection/>
    </xf>
    <xf numFmtId="49" fontId="3" fillId="39" borderId="23" xfId="55" applyNumberFormat="1" applyFont="1" applyFill="1" applyBorder="1" applyAlignment="1">
      <alignment horizontal="left" vertical="center" wrapText="1"/>
      <protection/>
    </xf>
    <xf numFmtId="49" fontId="3" fillId="39" borderId="32" xfId="55" applyNumberFormat="1" applyFont="1" applyFill="1" applyBorder="1" applyAlignment="1">
      <alignment horizontal="left" vertical="center" wrapText="1"/>
      <protection/>
    </xf>
    <xf numFmtId="49" fontId="4" fillId="0" borderId="19" xfId="0" applyNumberFormat="1" applyFont="1" applyBorder="1" applyAlignment="1">
      <alignment horizontal="center" vertical="center"/>
    </xf>
    <xf numFmtId="182" fontId="3" fillId="39" borderId="22" xfId="0" applyNumberFormat="1" applyFont="1" applyFill="1" applyBorder="1" applyAlignment="1">
      <alignment horizontal="center" vertical="center" wrapText="1"/>
    </xf>
    <xf numFmtId="182" fontId="3" fillId="39" borderId="23" xfId="0" applyNumberFormat="1" applyFont="1" applyFill="1" applyBorder="1" applyAlignment="1">
      <alignment horizontal="center" vertical="center" wrapText="1"/>
    </xf>
    <xf numFmtId="182" fontId="3" fillId="39" borderId="32" xfId="0" applyNumberFormat="1" applyFont="1" applyFill="1" applyBorder="1" applyAlignment="1">
      <alignment horizontal="center" vertical="center" wrapText="1"/>
    </xf>
    <xf numFmtId="49" fontId="4" fillId="37" borderId="12" xfId="0" applyNumberFormat="1" applyFont="1" applyFill="1" applyBorder="1" applyAlignment="1">
      <alignment horizontal="left" vertical="center" wrapText="1"/>
    </xf>
    <xf numFmtId="1" fontId="3" fillId="39" borderId="23" xfId="57" applyNumberFormat="1" applyFont="1" applyFill="1" applyBorder="1" applyAlignment="1">
      <alignment horizontal="left" vertical="center" wrapText="1"/>
      <protection/>
    </xf>
    <xf numFmtId="49" fontId="4" fillId="34" borderId="12" xfId="0" applyNumberFormat="1" applyFont="1" applyFill="1" applyBorder="1" applyAlignment="1">
      <alignment horizontal="center" vertical="center"/>
    </xf>
    <xf numFmtId="182" fontId="6" fillId="38" borderId="19" xfId="0" applyNumberFormat="1" applyFont="1" applyFill="1" applyBorder="1" applyAlignment="1">
      <alignment horizontal="left" vertical="center" wrapText="1"/>
    </xf>
    <xf numFmtId="0" fontId="4" fillId="40" borderId="24" xfId="0" applyFont="1" applyFill="1" applyBorder="1" applyAlignment="1">
      <alignment horizontal="center" vertical="center"/>
    </xf>
    <xf numFmtId="0" fontId="4" fillId="40" borderId="26" xfId="0" applyFont="1" applyFill="1" applyBorder="1" applyAlignment="1">
      <alignment horizontal="center" vertical="center"/>
    </xf>
    <xf numFmtId="0" fontId="4" fillId="40" borderId="25" xfId="0" applyFont="1" applyFill="1" applyBorder="1" applyAlignment="1">
      <alignment horizontal="center" vertical="center"/>
    </xf>
    <xf numFmtId="0" fontId="3" fillId="39" borderId="22" xfId="59" applyFont="1" applyFill="1" applyBorder="1" applyAlignment="1">
      <alignment horizontal="left" vertical="center" wrapText="1"/>
      <protection/>
    </xf>
    <xf numFmtId="0" fontId="3" fillId="39" borderId="23" xfId="59" applyFont="1" applyFill="1" applyBorder="1" applyAlignment="1">
      <alignment horizontal="left" vertical="center" wrapText="1"/>
      <protection/>
    </xf>
    <xf numFmtId="0" fontId="3" fillId="39" borderId="32" xfId="59" applyFont="1" applyFill="1" applyBorder="1" applyAlignment="1">
      <alignment horizontal="left" vertical="center" wrapText="1"/>
      <protection/>
    </xf>
    <xf numFmtId="49" fontId="6" fillId="38" borderId="19" xfId="0" applyNumberFormat="1" applyFont="1" applyFill="1" applyBorder="1" applyAlignment="1">
      <alignment horizontal="left" vertical="center"/>
    </xf>
    <xf numFmtId="1" fontId="3" fillId="0" borderId="22" xfId="57" applyNumberFormat="1" applyFont="1" applyBorder="1" applyAlignment="1">
      <alignment horizontal="left" vertical="center" wrapText="1"/>
      <protection/>
    </xf>
    <xf numFmtId="1" fontId="3" fillId="0" borderId="23" xfId="57" applyNumberFormat="1" applyFont="1" applyBorder="1" applyAlignment="1">
      <alignment horizontal="left" vertical="center" wrapText="1"/>
      <protection/>
    </xf>
    <xf numFmtId="0" fontId="4" fillId="35" borderId="42" xfId="0" applyFont="1" applyFill="1" applyBorder="1" applyAlignment="1">
      <alignment horizontal="center" vertical="center"/>
    </xf>
    <xf numFmtId="0" fontId="4" fillId="35" borderId="43" xfId="0" applyFont="1" applyFill="1" applyBorder="1" applyAlignment="1">
      <alignment horizontal="center" vertical="center"/>
    </xf>
    <xf numFmtId="0" fontId="4" fillId="35" borderId="41"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43" xfId="0" applyFont="1" applyFill="1" applyBorder="1" applyAlignment="1">
      <alignment horizontal="center" vertical="center"/>
    </xf>
    <xf numFmtId="0" fontId="4" fillId="34" borderId="41" xfId="0" applyFont="1" applyFill="1" applyBorder="1" applyAlignment="1">
      <alignment horizontal="center" vertical="center"/>
    </xf>
    <xf numFmtId="0" fontId="4" fillId="13" borderId="22" xfId="0" applyFont="1" applyFill="1" applyBorder="1" applyAlignment="1">
      <alignment horizontal="center" vertical="center"/>
    </xf>
    <xf numFmtId="0" fontId="4" fillId="13" borderId="32" xfId="0" applyFont="1" applyFill="1" applyBorder="1" applyAlignment="1">
      <alignment horizontal="center" vertical="center"/>
    </xf>
    <xf numFmtId="0" fontId="3" fillId="0" borderId="22" xfId="59" applyFont="1" applyBorder="1" applyAlignment="1">
      <alignment horizontal="left" vertical="center" wrapText="1"/>
      <protection/>
    </xf>
    <xf numFmtId="0" fontId="3" fillId="0" borderId="23" xfId="59" applyFont="1" applyBorder="1" applyAlignment="1">
      <alignment horizontal="left" vertical="center" wrapText="1"/>
      <protection/>
    </xf>
    <xf numFmtId="0" fontId="0" fillId="0" borderId="19" xfId="0" applyFont="1" applyBorder="1" applyAlignment="1">
      <alignment horizontal="center" vertical="center"/>
    </xf>
    <xf numFmtId="49" fontId="3" fillId="0" borderId="22" xfId="59" applyNumberFormat="1" applyFont="1" applyBorder="1" applyAlignment="1">
      <alignment horizontal="left" vertical="center" wrapText="1"/>
      <protection/>
    </xf>
    <xf numFmtId="49" fontId="3" fillId="0" borderId="32" xfId="59" applyNumberFormat="1" applyFont="1" applyBorder="1" applyAlignment="1">
      <alignment horizontal="left" vertical="center" wrapText="1"/>
      <protection/>
    </xf>
    <xf numFmtId="182" fontId="3" fillId="39" borderId="17" xfId="0" applyNumberFormat="1" applyFont="1" applyFill="1" applyBorder="1" applyAlignment="1">
      <alignment horizontal="left" vertical="center" wrapText="1"/>
    </xf>
    <xf numFmtId="182" fontId="3" fillId="39" borderId="23" xfId="0" applyNumberFormat="1" applyFont="1" applyFill="1" applyBorder="1" applyAlignment="1">
      <alignment horizontal="left" vertical="center" wrapText="1"/>
    </xf>
    <xf numFmtId="182" fontId="3" fillId="39" borderId="11" xfId="0" applyNumberFormat="1" applyFont="1" applyFill="1" applyBorder="1" applyAlignment="1">
      <alignment horizontal="left" vertical="center" wrapText="1"/>
    </xf>
    <xf numFmtId="182" fontId="3" fillId="39" borderId="12" xfId="0" applyNumberFormat="1" applyFont="1" applyFill="1" applyBorder="1" applyAlignment="1">
      <alignment horizontal="left" vertical="center" wrapText="1"/>
    </xf>
    <xf numFmtId="182" fontId="3" fillId="0" borderId="17" xfId="0" applyNumberFormat="1" applyFont="1" applyBorder="1" applyAlignment="1">
      <alignment horizontal="left" vertical="center" wrapText="1"/>
    </xf>
    <xf numFmtId="182" fontId="3" fillId="0" borderId="10" xfId="0" applyNumberFormat="1" applyFont="1" applyBorder="1" applyAlignment="1">
      <alignment horizontal="left" vertical="center" wrapText="1"/>
    </xf>
    <xf numFmtId="182" fontId="3" fillId="0" borderId="19" xfId="0" applyNumberFormat="1" applyFont="1" applyBorder="1" applyAlignment="1">
      <alignment horizontal="left" vertical="center" wrapText="1"/>
    </xf>
    <xf numFmtId="182" fontId="4" fillId="38" borderId="17" xfId="0" applyNumberFormat="1" applyFont="1" applyFill="1" applyBorder="1" applyAlignment="1">
      <alignment horizontal="center" vertical="center"/>
    </xf>
    <xf numFmtId="49" fontId="4" fillId="0" borderId="12"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0" fillId="0" borderId="32" xfId="0" applyBorder="1" applyAlignment="1">
      <alignment horizontal="left" vertical="center" wrapText="1"/>
    </xf>
    <xf numFmtId="1" fontId="3" fillId="0" borderId="17" xfId="57" applyNumberFormat="1" applyFont="1" applyBorder="1" applyAlignment="1">
      <alignment horizontal="left" vertical="center" wrapText="1"/>
      <protection/>
    </xf>
    <xf numFmtId="1" fontId="3" fillId="0" borderId="19" xfId="57" applyNumberFormat="1" applyFont="1" applyBorder="1" applyAlignment="1">
      <alignment horizontal="left" vertical="center" wrapText="1"/>
      <protection/>
    </xf>
    <xf numFmtId="1" fontId="3" fillId="39" borderId="11" xfId="57" applyNumberFormat="1" applyFont="1" applyFill="1" applyBorder="1" applyAlignment="1">
      <alignment horizontal="left" vertical="center" wrapText="1"/>
      <protection/>
    </xf>
    <xf numFmtId="1" fontId="3" fillId="0" borderId="32" xfId="57" applyNumberFormat="1" applyFont="1" applyBorder="1" applyAlignment="1">
      <alignment horizontal="left" vertical="center" wrapText="1"/>
      <protection/>
    </xf>
    <xf numFmtId="182" fontId="3" fillId="39" borderId="11" xfId="46" applyNumberFormat="1" applyFont="1" applyFill="1" applyBorder="1" applyAlignment="1">
      <alignment horizontal="center" vertical="center"/>
    </xf>
    <xf numFmtId="182" fontId="3" fillId="39" borderId="23" xfId="46" applyNumberFormat="1" applyFont="1" applyFill="1" applyBorder="1" applyAlignment="1">
      <alignment horizontal="center" vertical="center"/>
    </xf>
    <xf numFmtId="182" fontId="3" fillId="39" borderId="32" xfId="46" applyNumberFormat="1" applyFont="1" applyFill="1" applyBorder="1" applyAlignment="1">
      <alignment horizontal="center" vertical="center"/>
    </xf>
    <xf numFmtId="182" fontId="3" fillId="39" borderId="19" xfId="0" applyNumberFormat="1" applyFont="1" applyFill="1" applyBorder="1" applyAlignment="1">
      <alignment horizontal="left" vertical="center" wrapText="1"/>
    </xf>
    <xf numFmtId="49" fontId="3" fillId="39" borderId="22" xfId="53" applyNumberFormat="1" applyFont="1" applyFill="1" applyBorder="1" applyAlignment="1">
      <alignment horizontal="left" vertical="center" wrapText="1"/>
      <protection/>
    </xf>
    <xf numFmtId="182" fontId="3" fillId="39" borderId="22" xfId="0" applyNumberFormat="1" applyFont="1" applyFill="1" applyBorder="1" applyAlignment="1">
      <alignment vertical="center" wrapText="1"/>
    </xf>
    <xf numFmtId="0" fontId="0" fillId="39" borderId="32" xfId="0" applyFill="1" applyBorder="1" applyAlignment="1">
      <alignment vertical="center" wrapText="1"/>
    </xf>
    <xf numFmtId="49" fontId="3" fillId="39" borderId="11" xfId="55" applyNumberFormat="1" applyFont="1" applyFill="1" applyBorder="1" applyAlignment="1">
      <alignment horizontal="left" vertical="center" wrapText="1"/>
      <protection/>
    </xf>
    <xf numFmtId="49" fontId="3" fillId="39" borderId="12" xfId="55" applyNumberFormat="1" applyFont="1" applyFill="1" applyBorder="1" applyAlignment="1">
      <alignment horizontal="left" vertical="center" wrapText="1"/>
      <protection/>
    </xf>
    <xf numFmtId="182" fontId="3" fillId="39" borderId="11" xfId="0" applyNumberFormat="1" applyFont="1" applyFill="1" applyBorder="1" applyAlignment="1">
      <alignment horizontal="center" vertical="center"/>
    </xf>
    <xf numFmtId="182" fontId="3" fillId="39" borderId="12" xfId="0" applyNumberFormat="1" applyFont="1" applyFill="1" applyBorder="1" applyAlignment="1">
      <alignment horizontal="center" vertical="center"/>
    </xf>
    <xf numFmtId="182" fontId="3" fillId="0" borderId="30" xfId="0" applyNumberFormat="1" applyFont="1" applyBorder="1" applyAlignment="1">
      <alignment horizontal="center" vertical="center"/>
    </xf>
    <xf numFmtId="182" fontId="3" fillId="0" borderId="34" xfId="60" applyNumberFormat="1" applyFont="1" applyBorder="1" applyAlignment="1">
      <alignment horizontal="center" vertical="center"/>
      <protection/>
    </xf>
    <xf numFmtId="182" fontId="3" fillId="0" borderId="31" xfId="60" applyNumberFormat="1" applyFont="1" applyBorder="1" applyAlignment="1">
      <alignment horizontal="center" vertical="center"/>
      <protection/>
    </xf>
    <xf numFmtId="195" fontId="3" fillId="0" borderId="23" xfId="0" applyNumberFormat="1" applyFont="1" applyBorder="1" applyAlignment="1">
      <alignment horizontal="center" vertical="center"/>
    </xf>
    <xf numFmtId="195" fontId="3" fillId="0" borderId="32" xfId="0" applyNumberFormat="1" applyFont="1" applyBorder="1" applyAlignment="1">
      <alignment horizontal="center" vertical="center"/>
    </xf>
    <xf numFmtId="195" fontId="3" fillId="0" borderId="22" xfId="0" applyNumberFormat="1" applyFont="1" applyBorder="1" applyAlignment="1">
      <alignment horizontal="center" vertical="center"/>
    </xf>
    <xf numFmtId="49" fontId="3" fillId="0" borderId="22" xfId="60" applyNumberFormat="1" applyFont="1" applyBorder="1" applyAlignment="1">
      <alignment horizontal="left" vertical="center" wrapText="1"/>
      <protection/>
    </xf>
    <xf numFmtId="0" fontId="3" fillId="0" borderId="11" xfId="0" applyFont="1" applyBorder="1" applyAlignment="1">
      <alignment horizontal="center" vertical="center"/>
    </xf>
    <xf numFmtId="0" fontId="3" fillId="39" borderId="22" xfId="60" applyFont="1" applyFill="1" applyBorder="1" applyAlignment="1">
      <alignment horizontal="left" vertical="center" wrapText="1"/>
      <protection/>
    </xf>
    <xf numFmtId="0" fontId="3" fillId="39" borderId="23" xfId="60" applyFont="1" applyFill="1" applyBorder="1" applyAlignment="1">
      <alignment horizontal="left" vertical="center" wrapText="1"/>
      <protection/>
    </xf>
    <xf numFmtId="0" fontId="3" fillId="39" borderId="32" xfId="60" applyFont="1" applyFill="1" applyBorder="1" applyAlignment="1">
      <alignment horizontal="left" vertical="center" wrapText="1"/>
      <protection/>
    </xf>
    <xf numFmtId="49" fontId="3" fillId="39" borderId="22" xfId="60" applyNumberFormat="1" applyFont="1" applyFill="1" applyBorder="1" applyAlignment="1">
      <alignment horizontal="left" vertical="center" wrapText="1"/>
      <protection/>
    </xf>
    <xf numFmtId="49" fontId="3" fillId="39" borderId="12" xfId="60" applyNumberFormat="1" applyFont="1" applyFill="1" applyBorder="1" applyAlignment="1">
      <alignment horizontal="left" vertical="center" wrapText="1"/>
      <protection/>
    </xf>
    <xf numFmtId="0" fontId="3" fillId="39" borderId="11" xfId="60" applyFont="1" applyFill="1" applyBorder="1" applyAlignment="1">
      <alignment horizontal="left" vertical="center" wrapText="1"/>
      <protection/>
    </xf>
    <xf numFmtId="1" fontId="3" fillId="39" borderId="22" xfId="60" applyNumberFormat="1" applyFont="1" applyFill="1" applyBorder="1" applyAlignment="1">
      <alignment horizontal="left" vertical="center" wrapText="1"/>
      <protection/>
    </xf>
    <xf numFmtId="1" fontId="3" fillId="39" borderId="23" xfId="60" applyNumberFormat="1" applyFont="1" applyFill="1" applyBorder="1" applyAlignment="1">
      <alignment horizontal="left" vertical="center" wrapText="1"/>
      <protection/>
    </xf>
    <xf numFmtId="49" fontId="3" fillId="39" borderId="22" xfId="0" applyNumberFormat="1" applyFont="1" applyFill="1" applyBorder="1" applyAlignment="1">
      <alignment horizontal="left" vertical="center" wrapText="1"/>
    </xf>
    <xf numFmtId="49" fontId="3" fillId="39" borderId="12" xfId="0" applyNumberFormat="1" applyFont="1" applyFill="1" applyBorder="1" applyAlignment="1">
      <alignment horizontal="left" vertical="center" wrapText="1"/>
    </xf>
    <xf numFmtId="49" fontId="3" fillId="39" borderId="23" xfId="60" applyNumberFormat="1" applyFont="1" applyFill="1" applyBorder="1" applyAlignment="1">
      <alignment horizontal="left" vertical="center" wrapText="1"/>
      <protection/>
    </xf>
    <xf numFmtId="49" fontId="3" fillId="39" borderId="32" xfId="60" applyNumberFormat="1" applyFont="1" applyFill="1" applyBorder="1" applyAlignment="1">
      <alignment horizontal="left" vertical="center" wrapText="1"/>
      <protection/>
    </xf>
    <xf numFmtId="0" fontId="3" fillId="39" borderId="11" xfId="59" applyFont="1" applyFill="1" applyBorder="1" applyAlignment="1">
      <alignment horizontal="left" vertical="center" wrapText="1"/>
      <protection/>
    </xf>
    <xf numFmtId="0" fontId="3" fillId="39" borderId="12" xfId="59" applyFont="1" applyFill="1" applyBorder="1" applyAlignment="1">
      <alignment horizontal="left" vertical="center" wrapText="1"/>
      <protection/>
    </xf>
    <xf numFmtId="0" fontId="3" fillId="39" borderId="11" xfId="0" applyFont="1" applyFill="1" applyBorder="1" applyAlignment="1">
      <alignment horizontal="center" vertical="center" wrapText="1"/>
    </xf>
    <xf numFmtId="0" fontId="3" fillId="39" borderId="32" xfId="0" applyFont="1" applyFill="1" applyBorder="1" applyAlignment="1">
      <alignment horizontal="center" vertical="center" wrapText="1"/>
    </xf>
    <xf numFmtId="0" fontId="3" fillId="0" borderId="12" xfId="0" applyFont="1" applyBorder="1" applyAlignment="1">
      <alignment horizontal="center" vertical="center"/>
    </xf>
    <xf numFmtId="1" fontId="3" fillId="39" borderId="12" xfId="57" applyNumberFormat="1" applyFont="1" applyFill="1" applyBorder="1" applyAlignment="1">
      <alignment horizontal="left" vertical="center" wrapText="1"/>
      <protection/>
    </xf>
    <xf numFmtId="182" fontId="3" fillId="39" borderId="31" xfId="0" applyNumberFormat="1" applyFont="1" applyFill="1" applyBorder="1" applyAlignment="1">
      <alignment horizontal="center" vertical="center"/>
    </xf>
    <xf numFmtId="0" fontId="3" fillId="0" borderId="23" xfId="0" applyFont="1" applyBorder="1" applyAlignment="1">
      <alignment horizontal="center" vertical="center"/>
    </xf>
    <xf numFmtId="182" fontId="4" fillId="0" borderId="23"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0" fontId="3" fillId="39" borderId="12" xfId="0" applyFont="1" applyFill="1" applyBorder="1" applyAlignment="1">
      <alignment horizontal="center" vertical="center" wrapText="1"/>
    </xf>
    <xf numFmtId="182" fontId="3" fillId="0" borderId="34" xfId="0" applyNumberFormat="1" applyFont="1" applyBorder="1" applyAlignment="1">
      <alignment horizontal="center" vertical="center"/>
    </xf>
    <xf numFmtId="182" fontId="3" fillId="39" borderId="34" xfId="0" applyNumberFormat="1" applyFont="1" applyFill="1" applyBorder="1" applyAlignment="1">
      <alignment horizontal="center" vertical="center"/>
    </xf>
    <xf numFmtId="182" fontId="3" fillId="39" borderId="30" xfId="0" applyNumberFormat="1" applyFont="1" applyFill="1" applyBorder="1" applyAlignment="1">
      <alignment horizontal="center" vertical="center"/>
    </xf>
    <xf numFmtId="182" fontId="4" fillId="0" borderId="13" xfId="46" applyNumberFormat="1" applyFont="1" applyBorder="1" applyAlignment="1">
      <alignment horizontal="center" vertical="center"/>
    </xf>
    <xf numFmtId="182" fontId="4" fillId="0" borderId="30" xfId="46" applyNumberFormat="1" applyFont="1" applyBorder="1" applyAlignment="1">
      <alignment horizontal="center" vertical="center"/>
    </xf>
    <xf numFmtId="182" fontId="4" fillId="0" borderId="31" xfId="46" applyNumberFormat="1" applyFont="1" applyBorder="1" applyAlignment="1">
      <alignment horizontal="center" vertical="center"/>
    </xf>
    <xf numFmtId="195" fontId="3" fillId="39" borderId="22" xfId="0" applyNumberFormat="1" applyFont="1" applyFill="1" applyBorder="1" applyAlignment="1">
      <alignment horizontal="center" vertical="center" wrapText="1"/>
    </xf>
    <xf numFmtId="195" fontId="3" fillId="39" borderId="23" xfId="0" applyNumberFormat="1" applyFont="1" applyFill="1" applyBorder="1" applyAlignment="1">
      <alignment horizontal="center" vertical="center" wrapText="1"/>
    </xf>
    <xf numFmtId="195" fontId="3" fillId="39" borderId="32" xfId="0" applyNumberFormat="1" applyFont="1" applyFill="1" applyBorder="1" applyAlignment="1">
      <alignment horizontal="center" vertical="center" wrapText="1"/>
    </xf>
    <xf numFmtId="182" fontId="4" fillId="0" borderId="22" xfId="0" applyNumberFormat="1" applyFont="1" applyBorder="1" applyAlignment="1">
      <alignment horizontal="center" vertical="center" wrapText="1"/>
    </xf>
    <xf numFmtId="182" fontId="3" fillId="0" borderId="22" xfId="0" applyNumberFormat="1" applyFont="1" applyBorder="1" applyAlignment="1">
      <alignment horizontal="center" vertical="center" wrapText="1"/>
    </xf>
    <xf numFmtId="182" fontId="3" fillId="0" borderId="23" xfId="0" applyNumberFormat="1" applyFont="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3" fillId="39" borderId="22" xfId="0" applyFont="1" applyFill="1" applyBorder="1" applyAlignment="1">
      <alignment horizontal="center" vertical="center" wrapText="1"/>
    </xf>
    <xf numFmtId="182" fontId="3" fillId="0" borderId="22" xfId="0" applyNumberFormat="1" applyFont="1" applyBorder="1" applyAlignment="1">
      <alignment horizontal="center" vertical="center"/>
    </xf>
    <xf numFmtId="182" fontId="3" fillId="0" borderId="23" xfId="0" applyNumberFormat="1" applyFont="1" applyBorder="1" applyAlignment="1">
      <alignment horizontal="center" vertical="center"/>
    </xf>
    <xf numFmtId="182" fontId="3" fillId="0" borderId="32" xfId="0" applyNumberFormat="1" applyFont="1" applyBorder="1" applyAlignment="1">
      <alignment horizontal="center" vertical="center"/>
    </xf>
    <xf numFmtId="195" fontId="3" fillId="0" borderId="12" xfId="0" applyNumberFormat="1" applyFont="1" applyBorder="1" applyAlignment="1">
      <alignment horizontal="center" vertical="center"/>
    </xf>
    <xf numFmtId="195" fontId="6" fillId="38" borderId="19" xfId="0" applyNumberFormat="1" applyFont="1" applyFill="1" applyBorder="1" applyAlignment="1">
      <alignment horizontal="left" vertical="center" wrapText="1"/>
    </xf>
    <xf numFmtId="0" fontId="3" fillId="39" borderId="19" xfId="0" applyFont="1" applyFill="1" applyBorder="1" applyAlignment="1">
      <alignment horizontal="left" vertical="center" wrapText="1"/>
    </xf>
    <xf numFmtId="1" fontId="3" fillId="39" borderId="11" xfId="60" applyNumberFormat="1" applyFont="1" applyFill="1" applyBorder="1" applyAlignment="1">
      <alignment horizontal="left" vertical="center" wrapText="1"/>
      <protection/>
    </xf>
    <xf numFmtId="1" fontId="3" fillId="39" borderId="32" xfId="60" applyNumberFormat="1" applyFont="1" applyFill="1" applyBorder="1" applyAlignment="1">
      <alignment horizontal="left" vertical="center" wrapText="1"/>
      <protection/>
    </xf>
    <xf numFmtId="49" fontId="3" fillId="39" borderId="11" xfId="60" applyNumberFormat="1" applyFont="1" applyFill="1" applyBorder="1" applyAlignment="1">
      <alignment horizontal="left" vertical="center" wrapText="1"/>
      <protection/>
    </xf>
    <xf numFmtId="0" fontId="4" fillId="33" borderId="10" xfId="0" applyFont="1" applyFill="1" applyBorder="1" applyAlignment="1">
      <alignment horizontal="left" vertical="center" wrapText="1"/>
    </xf>
    <xf numFmtId="182" fontId="3" fillId="39" borderId="17" xfId="0" applyNumberFormat="1" applyFont="1" applyFill="1" applyBorder="1" applyAlignment="1">
      <alignment horizontal="center" vertical="center"/>
    </xf>
    <xf numFmtId="182" fontId="3" fillId="39" borderId="10" xfId="0" applyNumberFormat="1" applyFont="1" applyFill="1" applyBorder="1" applyAlignment="1">
      <alignment horizontal="center" vertical="center"/>
    </xf>
    <xf numFmtId="182" fontId="3" fillId="0" borderId="32"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32" xfId="0" applyFont="1" applyBorder="1" applyAlignment="1">
      <alignment horizontal="center" vertical="center" wrapText="1"/>
    </xf>
    <xf numFmtId="0" fontId="4" fillId="34" borderId="10" xfId="0" applyFont="1" applyFill="1" applyBorder="1" applyAlignment="1">
      <alignment horizontal="left" vertical="center" wrapText="1"/>
    </xf>
    <xf numFmtId="49" fontId="4" fillId="38" borderId="12" xfId="0" applyNumberFormat="1" applyFont="1" applyFill="1" applyBorder="1" applyAlignment="1">
      <alignment horizontal="center" vertical="center"/>
    </xf>
    <xf numFmtId="49" fontId="3" fillId="39" borderId="44" xfId="55" applyNumberFormat="1" applyFont="1" applyFill="1" applyBorder="1" applyAlignment="1">
      <alignment horizontal="left" vertical="center" wrapText="1"/>
      <protection/>
    </xf>
    <xf numFmtId="49" fontId="3" fillId="39" borderId="45" xfId="55" applyNumberFormat="1" applyFont="1" applyFill="1" applyBorder="1" applyAlignment="1">
      <alignment horizontal="left" vertical="center" wrapText="1"/>
      <protection/>
    </xf>
    <xf numFmtId="49" fontId="3" fillId="39" borderId="46" xfId="55" applyNumberFormat="1" applyFont="1" applyFill="1" applyBorder="1" applyAlignment="1">
      <alignment horizontal="left" vertical="center" wrapText="1"/>
      <protection/>
    </xf>
    <xf numFmtId="49" fontId="3" fillId="39" borderId="17" xfId="55" applyNumberFormat="1" applyFont="1" applyFill="1" applyBorder="1" applyAlignment="1">
      <alignment horizontal="left" vertical="center" wrapText="1"/>
      <protection/>
    </xf>
    <xf numFmtId="49" fontId="3" fillId="39" borderId="10" xfId="55" applyNumberFormat="1" applyFont="1" applyFill="1" applyBorder="1" applyAlignment="1">
      <alignment horizontal="left" vertical="center" wrapText="1"/>
      <protection/>
    </xf>
    <xf numFmtId="49" fontId="3" fillId="39" borderId="19" xfId="55" applyNumberFormat="1" applyFont="1" applyFill="1" applyBorder="1" applyAlignment="1">
      <alignment horizontal="left" vertical="center" wrapText="1"/>
      <protection/>
    </xf>
    <xf numFmtId="0" fontId="4" fillId="38" borderId="11" xfId="0" applyFont="1" applyFill="1" applyBorder="1" applyAlignment="1">
      <alignment horizontal="left" vertical="center" wrapText="1"/>
    </xf>
    <xf numFmtId="49" fontId="3" fillId="39" borderId="23" xfId="56" applyNumberFormat="1" applyFont="1" applyFill="1" applyBorder="1" applyAlignment="1">
      <alignment vertical="center" wrapText="1"/>
      <protection/>
    </xf>
    <xf numFmtId="49" fontId="3" fillId="39" borderId="32" xfId="56" applyNumberFormat="1" applyFont="1" applyFill="1" applyBorder="1" applyAlignment="1">
      <alignment vertical="center" wrapText="1"/>
      <protection/>
    </xf>
    <xf numFmtId="0" fontId="3" fillId="39" borderId="17" xfId="0" applyFont="1" applyFill="1" applyBorder="1" applyAlignment="1">
      <alignment vertical="center" wrapText="1"/>
    </xf>
    <xf numFmtId="0" fontId="3" fillId="39" borderId="10" xfId="0" applyFont="1" applyFill="1" applyBorder="1" applyAlignment="1">
      <alignment vertical="center" wrapText="1"/>
    </xf>
    <xf numFmtId="0" fontId="3" fillId="39" borderId="11" xfId="0" applyFont="1" applyFill="1" applyBorder="1" applyAlignment="1">
      <alignment vertical="center" wrapText="1"/>
    </xf>
    <xf numFmtId="0" fontId="3" fillId="39" borderId="12" xfId="0" applyFont="1" applyFill="1" applyBorder="1" applyAlignment="1">
      <alignment horizontal="left" vertical="center" wrapText="1"/>
    </xf>
    <xf numFmtId="49" fontId="3" fillId="0" borderId="17" xfId="56" applyNumberFormat="1" applyFont="1" applyBorder="1" applyAlignment="1">
      <alignment horizontal="left" vertical="center" wrapText="1"/>
      <protection/>
    </xf>
    <xf numFmtId="49" fontId="3" fillId="0" borderId="10" xfId="56" applyNumberFormat="1" applyFont="1" applyBorder="1" applyAlignment="1">
      <alignment horizontal="left" vertical="center" wrapText="1"/>
      <protection/>
    </xf>
    <xf numFmtId="49" fontId="3" fillId="0" borderId="19" xfId="56" applyNumberFormat="1" applyFont="1" applyBorder="1" applyAlignment="1">
      <alignment horizontal="left" vertical="center" wrapText="1"/>
      <protection/>
    </xf>
    <xf numFmtId="182" fontId="3" fillId="0" borderId="34" xfId="46" applyNumberFormat="1" applyFont="1" applyBorder="1" applyAlignment="1">
      <alignment horizontal="center" vertical="center"/>
    </xf>
    <xf numFmtId="182" fontId="3" fillId="0" borderId="30" xfId="46" applyNumberFormat="1" applyFont="1" applyBorder="1" applyAlignment="1">
      <alignment horizontal="center" vertical="center"/>
    </xf>
    <xf numFmtId="0" fontId="0" fillId="0" borderId="32" xfId="0" applyBorder="1" applyAlignment="1">
      <alignment horizontal="center" vertical="center" wrapText="1"/>
    </xf>
    <xf numFmtId="49" fontId="3" fillId="0" borderId="17" xfId="55" applyNumberFormat="1" applyFont="1" applyBorder="1" applyAlignment="1">
      <alignment vertical="center" wrapText="1"/>
      <protection/>
    </xf>
    <xf numFmtId="49" fontId="3" fillId="0" borderId="10" xfId="55" applyNumberFormat="1" applyFont="1" applyBorder="1" applyAlignment="1">
      <alignment vertical="center" wrapText="1"/>
      <protection/>
    </xf>
    <xf numFmtId="49" fontId="3" fillId="0" borderId="11" xfId="55" applyNumberFormat="1" applyFont="1" applyBorder="1" applyAlignment="1">
      <alignment vertical="center" wrapText="1"/>
      <protection/>
    </xf>
    <xf numFmtId="49" fontId="3" fillId="0" borderId="22" xfId="55" applyNumberFormat="1" applyFont="1" applyBorder="1" applyAlignment="1">
      <alignment horizontal="left" vertical="center"/>
      <protection/>
    </xf>
    <xf numFmtId="49" fontId="3" fillId="0" borderId="23" xfId="55" applyNumberFormat="1" applyFont="1" applyBorder="1" applyAlignment="1">
      <alignment horizontal="left" vertical="center"/>
      <protection/>
    </xf>
    <xf numFmtId="49" fontId="3" fillId="0" borderId="32" xfId="55" applyNumberFormat="1" applyFont="1" applyBorder="1" applyAlignment="1">
      <alignment horizontal="left" vertical="center"/>
      <protection/>
    </xf>
    <xf numFmtId="49" fontId="3" fillId="0" borderId="17" xfId="55" applyNumberFormat="1" applyFont="1" applyBorder="1" applyAlignment="1">
      <alignment horizontal="left" vertical="center" wrapText="1"/>
      <protection/>
    </xf>
    <xf numFmtId="49" fontId="3" fillId="0" borderId="10" xfId="55" applyNumberFormat="1" applyFont="1" applyBorder="1" applyAlignment="1">
      <alignment horizontal="left" vertical="center" wrapText="1"/>
      <protection/>
    </xf>
    <xf numFmtId="49" fontId="3" fillId="0" borderId="19" xfId="55" applyNumberFormat="1" applyFont="1" applyBorder="1" applyAlignment="1">
      <alignment horizontal="left" vertical="center" wrapText="1"/>
      <protection/>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49" fontId="3" fillId="0" borderId="12" xfId="55" applyNumberFormat="1" applyFont="1" applyBorder="1" applyAlignment="1">
      <alignment horizontal="left" vertical="center" wrapText="1"/>
      <protection/>
    </xf>
    <xf numFmtId="49" fontId="3" fillId="0" borderId="11" xfId="55" applyNumberFormat="1" applyFont="1" applyBorder="1" applyAlignment="1">
      <alignment horizontal="left" vertical="center" wrapText="1"/>
      <protection/>
    </xf>
    <xf numFmtId="0" fontId="3" fillId="0" borderId="23" xfId="0" applyFont="1" applyBorder="1" applyAlignment="1">
      <alignment horizontal="center" vertical="center" wrapText="1"/>
    </xf>
    <xf numFmtId="49" fontId="4" fillId="13" borderId="47" xfId="0" applyNumberFormat="1" applyFont="1" applyFill="1" applyBorder="1" applyAlignment="1">
      <alignment horizontal="left" vertical="center"/>
    </xf>
    <xf numFmtId="49" fontId="4" fillId="13" borderId="48" xfId="0" applyNumberFormat="1" applyFont="1" applyFill="1" applyBorder="1" applyAlignment="1">
      <alignment horizontal="left" vertical="center"/>
    </xf>
    <xf numFmtId="49" fontId="4" fillId="13" borderId="39" xfId="0" applyNumberFormat="1" applyFont="1" applyFill="1" applyBorder="1" applyAlignment="1">
      <alignment horizontal="left" vertical="center"/>
    </xf>
    <xf numFmtId="1" fontId="3" fillId="39" borderId="17" xfId="57" applyNumberFormat="1" applyFont="1" applyFill="1" applyBorder="1" applyAlignment="1">
      <alignment horizontal="left" vertical="center" wrapText="1"/>
      <protection/>
    </xf>
    <xf numFmtId="1" fontId="3" fillId="39" borderId="10" xfId="57" applyNumberFormat="1" applyFont="1" applyFill="1" applyBorder="1" applyAlignment="1">
      <alignment horizontal="left" vertical="center" wrapText="1"/>
      <protection/>
    </xf>
    <xf numFmtId="1" fontId="3" fillId="39" borderId="19" xfId="57" applyNumberFormat="1" applyFont="1" applyFill="1" applyBorder="1" applyAlignment="1">
      <alignment horizontal="left" vertical="center" wrapText="1"/>
      <protection/>
    </xf>
    <xf numFmtId="182" fontId="3" fillId="0" borderId="22" xfId="0" applyNumberFormat="1" applyFont="1" applyBorder="1" applyAlignment="1">
      <alignment horizontal="left" vertical="center" wrapText="1"/>
    </xf>
    <xf numFmtId="182" fontId="3" fillId="0" borderId="23" xfId="0" applyNumberFormat="1" applyFont="1" applyBorder="1" applyAlignment="1">
      <alignment horizontal="left" vertical="center" wrapText="1"/>
    </xf>
    <xf numFmtId="182" fontId="3" fillId="0" borderId="32" xfId="0" applyNumberFormat="1" applyFont="1" applyBorder="1" applyAlignment="1">
      <alignment horizontal="left" vertical="center" wrapText="1"/>
    </xf>
    <xf numFmtId="0" fontId="0" fillId="39" borderId="23" xfId="0" applyFill="1" applyBorder="1" applyAlignment="1">
      <alignment horizontal="left" vertical="center" wrapText="1"/>
    </xf>
    <xf numFmtId="49" fontId="3" fillId="0" borderId="11" xfId="59" applyNumberFormat="1" applyFont="1" applyBorder="1" applyAlignment="1">
      <alignment horizontal="left" vertical="center" wrapText="1"/>
      <protection/>
    </xf>
    <xf numFmtId="0" fontId="0" fillId="0" borderId="19" xfId="0" applyFont="1" applyBorder="1" applyAlignment="1">
      <alignment horizontal="left" vertical="center" wrapText="1"/>
    </xf>
    <xf numFmtId="0" fontId="3" fillId="0" borderId="17"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49" fontId="3" fillId="0" borderId="22" xfId="55" applyNumberFormat="1" applyFont="1" applyBorder="1" applyAlignment="1">
      <alignment horizontal="left" vertical="center" wrapText="1"/>
      <protection/>
    </xf>
    <xf numFmtId="49" fontId="3" fillId="0" borderId="23" xfId="55" applyNumberFormat="1" applyFont="1" applyBorder="1" applyAlignment="1">
      <alignment horizontal="left" vertical="center" wrapText="1"/>
      <protection/>
    </xf>
    <xf numFmtId="49" fontId="3" fillId="0" borderId="32" xfId="55" applyNumberFormat="1" applyFont="1" applyBorder="1" applyAlignment="1">
      <alignment horizontal="left" vertical="center" wrapText="1"/>
      <protection/>
    </xf>
    <xf numFmtId="0" fontId="4" fillId="33" borderId="12" xfId="0" applyFont="1" applyFill="1" applyBorder="1" applyAlignment="1">
      <alignment horizontal="left" vertical="center" wrapText="1"/>
    </xf>
    <xf numFmtId="49" fontId="3" fillId="39" borderId="11" xfId="55" applyNumberFormat="1" applyFont="1" applyFill="1" applyBorder="1" applyAlignment="1">
      <alignment vertical="center" wrapText="1"/>
      <protection/>
    </xf>
    <xf numFmtId="49" fontId="3" fillId="39" borderId="23" xfId="55" applyNumberFormat="1" applyFont="1" applyFill="1" applyBorder="1" applyAlignment="1">
      <alignment vertical="center" wrapText="1"/>
      <protection/>
    </xf>
    <xf numFmtId="49" fontId="3" fillId="39" borderId="12" xfId="55" applyNumberFormat="1" applyFont="1" applyFill="1" applyBorder="1" applyAlignment="1">
      <alignment vertical="center" wrapText="1"/>
      <protection/>
    </xf>
    <xf numFmtId="0" fontId="3" fillId="39" borderId="17" xfId="53" applyFont="1" applyFill="1" applyBorder="1" applyAlignment="1">
      <alignment horizontal="left" vertical="center" wrapText="1"/>
      <protection/>
    </xf>
    <xf numFmtId="0" fontId="3" fillId="39" borderId="10" xfId="53" applyFont="1" applyFill="1" applyBorder="1" applyAlignment="1">
      <alignment horizontal="left" vertical="center" wrapText="1"/>
      <protection/>
    </xf>
    <xf numFmtId="0" fontId="4" fillId="38" borderId="17" xfId="0" applyFont="1" applyFill="1" applyBorder="1" applyAlignment="1">
      <alignment horizontal="center" vertical="center" wrapText="1"/>
    </xf>
    <xf numFmtId="49" fontId="3" fillId="39" borderId="17" xfId="53" applyNumberFormat="1" applyFont="1" applyFill="1" applyBorder="1" applyAlignment="1">
      <alignment horizontal="left" vertical="center" wrapText="1"/>
      <protection/>
    </xf>
    <xf numFmtId="0" fontId="3" fillId="39" borderId="19" xfId="53" applyFont="1" applyFill="1" applyBorder="1" applyAlignment="1">
      <alignment horizontal="left" vertical="center" wrapText="1"/>
      <protection/>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49" fontId="4" fillId="38" borderId="24" xfId="0" applyNumberFormat="1" applyFont="1" applyFill="1" applyBorder="1" applyAlignment="1">
      <alignment horizontal="center" vertical="center"/>
    </xf>
    <xf numFmtId="49" fontId="4" fillId="38" borderId="27" xfId="0" applyNumberFormat="1" applyFont="1" applyFill="1" applyBorder="1" applyAlignment="1">
      <alignment horizontal="center" vertical="center"/>
    </xf>
    <xf numFmtId="49" fontId="4" fillId="38" borderId="26" xfId="0" applyNumberFormat="1" applyFont="1" applyFill="1" applyBorder="1" applyAlignment="1">
      <alignment horizontal="center" vertical="center"/>
    </xf>
    <xf numFmtId="49" fontId="4" fillId="38" borderId="35" xfId="0" applyNumberFormat="1"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top"/>
    </xf>
    <xf numFmtId="0" fontId="3" fillId="0" borderId="0" xfId="0" applyFont="1" applyAlignment="1">
      <alignment horizontal="center" vertical="top"/>
    </xf>
    <xf numFmtId="0" fontId="3" fillId="0" borderId="0" xfId="0" applyFont="1" applyAlignment="1">
      <alignment horizontal="center" vertical="center"/>
    </xf>
    <xf numFmtId="0" fontId="4" fillId="0" borderId="0" xfId="62" applyFont="1" applyAlignment="1">
      <alignment horizontal="center" vertical="top" wrapText="1"/>
      <protection/>
    </xf>
    <xf numFmtId="0" fontId="3" fillId="0" borderId="0" xfId="0" applyFont="1" applyAlignment="1">
      <alignment horizontal="right" vertical="center"/>
    </xf>
    <xf numFmtId="0" fontId="3" fillId="0" borderId="13" xfId="0" applyFont="1" applyBorder="1" applyAlignment="1">
      <alignment horizontal="center" vertical="center" textRotation="90" wrapText="1"/>
    </xf>
    <xf numFmtId="0" fontId="3" fillId="0" borderId="30" xfId="0" applyFont="1" applyBorder="1" applyAlignment="1">
      <alignment horizontal="center" vertical="center" textRotation="90" wrapText="1"/>
    </xf>
    <xf numFmtId="0" fontId="4" fillId="33" borderId="17" xfId="0" applyFont="1" applyFill="1" applyBorder="1" applyAlignment="1">
      <alignment horizontal="left" vertical="center" wrapText="1"/>
    </xf>
    <xf numFmtId="0" fontId="3" fillId="0" borderId="17" xfId="0" applyFont="1" applyBorder="1" applyAlignment="1">
      <alignment horizontal="center" vertical="center" textRotation="90" wrapText="1"/>
    </xf>
    <xf numFmtId="0" fontId="3" fillId="0" borderId="10"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49" fontId="4" fillId="34" borderId="24" xfId="0" applyNumberFormat="1" applyFont="1" applyFill="1" applyBorder="1" applyAlignment="1">
      <alignment horizontal="center" vertical="center"/>
    </xf>
    <xf numFmtId="49" fontId="4" fillId="34" borderId="25" xfId="0" applyNumberFormat="1" applyFont="1" applyFill="1" applyBorder="1" applyAlignment="1">
      <alignment horizontal="center" vertical="center"/>
    </xf>
    <xf numFmtId="49" fontId="4" fillId="34" borderId="49" xfId="0" applyNumberFormat="1" applyFont="1" applyFill="1" applyBorder="1" applyAlignment="1">
      <alignment horizontal="center" vertical="center"/>
    </xf>
    <xf numFmtId="49" fontId="4" fillId="34" borderId="50" xfId="0" applyNumberFormat="1" applyFont="1" applyFill="1" applyBorder="1" applyAlignment="1">
      <alignment horizontal="center" vertical="center"/>
    </xf>
    <xf numFmtId="49" fontId="4" fillId="34" borderId="42" xfId="0" applyNumberFormat="1" applyFont="1" applyFill="1" applyBorder="1" applyAlignment="1">
      <alignment horizontal="center" vertical="center"/>
    </xf>
    <xf numFmtId="49" fontId="4" fillId="34" borderId="51"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3" fillId="0" borderId="11" xfId="53" applyFont="1" applyBorder="1" applyAlignment="1">
      <alignment horizontal="left" vertical="center" wrapText="1"/>
      <protection/>
    </xf>
    <xf numFmtId="0" fontId="3" fillId="0" borderId="12" xfId="53" applyFont="1" applyBorder="1" applyAlignment="1">
      <alignment horizontal="left" vertical="center" wrapText="1"/>
      <protection/>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Border="1" applyAlignment="1">
      <alignment horizontal="center" vertical="center"/>
    </xf>
    <xf numFmtId="49" fontId="3" fillId="0" borderId="17" xfId="53" applyNumberFormat="1" applyFont="1" applyBorder="1" applyAlignment="1">
      <alignment horizontal="left" vertical="center" wrapText="1"/>
      <protection/>
    </xf>
    <xf numFmtId="49" fontId="3" fillId="0" borderId="19" xfId="53" applyNumberFormat="1" applyFont="1" applyBorder="1" applyAlignment="1">
      <alignment horizontal="left" vertical="center" wrapText="1"/>
      <protection/>
    </xf>
    <xf numFmtId="0" fontId="3" fillId="0" borderId="10" xfId="0" applyFont="1" applyBorder="1" applyAlignment="1">
      <alignment horizontal="center" vertical="center"/>
    </xf>
    <xf numFmtId="0" fontId="3" fillId="39" borderId="11" xfId="53" applyFont="1" applyFill="1" applyBorder="1" applyAlignment="1">
      <alignment horizontal="left" vertical="center" wrapText="1"/>
      <protection/>
    </xf>
    <xf numFmtId="0" fontId="3" fillId="39" borderId="12" xfId="53" applyFont="1" applyFill="1" applyBorder="1" applyAlignment="1">
      <alignment horizontal="left" vertical="center" wrapText="1"/>
      <protection/>
    </xf>
    <xf numFmtId="0" fontId="3" fillId="0" borderId="11" xfId="0" applyFont="1" applyBorder="1" applyAlignment="1">
      <alignment horizontal="center" vertical="center" textRotation="90"/>
    </xf>
    <xf numFmtId="0" fontId="3" fillId="0" borderId="23" xfId="0" applyFont="1" applyBorder="1" applyAlignment="1">
      <alignment horizontal="center" vertical="center" textRotation="90"/>
    </xf>
    <xf numFmtId="0" fontId="0" fillId="39" borderId="11" xfId="0" applyFont="1" applyFill="1" applyBorder="1" applyAlignment="1">
      <alignment horizontal="left" vertical="center" wrapText="1"/>
    </xf>
    <xf numFmtId="182" fontId="4" fillId="37" borderId="22" xfId="0" applyNumberFormat="1" applyFont="1" applyFill="1" applyBorder="1" applyAlignment="1">
      <alignment horizontal="left" vertical="center" wrapText="1"/>
    </xf>
    <xf numFmtId="2" fontId="3" fillId="0" borderId="17" xfId="0" applyNumberFormat="1" applyFont="1" applyBorder="1" applyAlignment="1">
      <alignment horizontal="center" vertical="center" wrapText="1"/>
    </xf>
    <xf numFmtId="49" fontId="3" fillId="39" borderId="22" xfId="55" applyNumberFormat="1" applyFont="1" applyFill="1" applyBorder="1" applyAlignment="1">
      <alignment vertical="center" wrapText="1"/>
      <protection/>
    </xf>
    <xf numFmtId="0" fontId="3" fillId="39" borderId="23" xfId="53" applyFont="1" applyFill="1" applyBorder="1" applyAlignment="1">
      <alignment horizontal="left" vertical="center" wrapText="1"/>
      <protection/>
    </xf>
    <xf numFmtId="0" fontId="3" fillId="39" borderId="32" xfId="53" applyFont="1" applyFill="1" applyBorder="1" applyAlignment="1">
      <alignment horizontal="left" vertical="center" wrapText="1"/>
      <protection/>
    </xf>
    <xf numFmtId="49" fontId="4" fillId="0" borderId="49"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3" fillId="39" borderId="23" xfId="56" applyNumberFormat="1" applyFont="1" applyFill="1" applyBorder="1" applyAlignment="1">
      <alignment horizontal="left" vertical="center" wrapText="1"/>
      <protection/>
    </xf>
    <xf numFmtId="49" fontId="3" fillId="0" borderId="22" xfId="56" applyNumberFormat="1" applyFont="1" applyBorder="1" applyAlignment="1">
      <alignment horizontal="left" vertical="center" wrapText="1"/>
      <protection/>
    </xf>
    <xf numFmtId="49" fontId="3" fillId="0" borderId="32" xfId="56" applyNumberFormat="1" applyFont="1" applyBorder="1" applyAlignment="1">
      <alignment horizontal="left" vertical="center" wrapText="1"/>
      <protection/>
    </xf>
    <xf numFmtId="1" fontId="3" fillId="0" borderId="10" xfId="57" applyNumberFormat="1" applyFont="1" applyBorder="1" applyAlignment="1">
      <alignment horizontal="left" vertical="center" wrapText="1"/>
      <protection/>
    </xf>
    <xf numFmtId="1" fontId="3" fillId="0" borderId="12" xfId="57" applyNumberFormat="1" applyFont="1" applyBorder="1" applyAlignment="1">
      <alignment horizontal="left" vertical="center" wrapText="1"/>
      <protection/>
    </xf>
    <xf numFmtId="0" fontId="3" fillId="39" borderId="17" xfId="0" applyFont="1" applyFill="1" applyBorder="1" applyAlignment="1">
      <alignment horizontal="left" vertical="top" wrapText="1"/>
    </xf>
    <xf numFmtId="0" fontId="3" fillId="39" borderId="10" xfId="0" applyFont="1" applyFill="1" applyBorder="1" applyAlignment="1">
      <alignment horizontal="left" vertical="top" wrapText="1"/>
    </xf>
    <xf numFmtId="49" fontId="4" fillId="34" borderId="26" xfId="0" applyNumberFormat="1" applyFont="1" applyFill="1" applyBorder="1" applyAlignment="1">
      <alignment horizontal="center" vertical="center"/>
    </xf>
    <xf numFmtId="0" fontId="4" fillId="38" borderId="22" xfId="0" applyFont="1" applyFill="1" applyBorder="1" applyAlignment="1">
      <alignment horizontal="center" vertical="center"/>
    </xf>
    <xf numFmtId="0" fontId="4" fillId="38" borderId="23" xfId="0" applyFont="1" applyFill="1" applyBorder="1" applyAlignment="1">
      <alignment horizontal="center" vertical="center"/>
    </xf>
    <xf numFmtId="195" fontId="3" fillId="0" borderId="17" xfId="0" applyNumberFormat="1" applyFont="1" applyBorder="1" applyAlignment="1">
      <alignment horizontal="left" vertical="center" wrapText="1"/>
    </xf>
    <xf numFmtId="195" fontId="3" fillId="0" borderId="12" xfId="0" applyNumberFormat="1" applyFont="1" applyBorder="1" applyAlignment="1">
      <alignment horizontal="left" vertical="center" wrapText="1"/>
    </xf>
    <xf numFmtId="195" fontId="3" fillId="0" borderId="10" xfId="0" applyNumberFormat="1" applyFont="1" applyBorder="1" applyAlignment="1">
      <alignment horizontal="left" vertical="center" wrapText="1"/>
    </xf>
    <xf numFmtId="195" fontId="3" fillId="0" borderId="11" xfId="0" applyNumberFormat="1" applyFont="1" applyBorder="1" applyAlignment="1">
      <alignment horizontal="left" vertical="center" wrapText="1"/>
    </xf>
    <xf numFmtId="195" fontId="3" fillId="0" borderId="19" xfId="0" applyNumberFormat="1" applyFont="1" applyBorder="1" applyAlignment="1">
      <alignment horizontal="left" vertical="center" wrapText="1"/>
    </xf>
    <xf numFmtId="0" fontId="4" fillId="34" borderId="42"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41" xfId="0" applyFont="1" applyFill="1" applyBorder="1" applyAlignment="1">
      <alignment horizontal="left" vertical="center"/>
    </xf>
    <xf numFmtId="195" fontId="4" fillId="33" borderId="42" xfId="0" applyNumberFormat="1" applyFont="1" applyFill="1" applyBorder="1" applyAlignment="1">
      <alignment horizontal="left" vertical="center" wrapText="1"/>
    </xf>
    <xf numFmtId="195" fontId="4" fillId="33" borderId="43" xfId="0" applyNumberFormat="1" applyFont="1" applyFill="1" applyBorder="1" applyAlignment="1">
      <alignment horizontal="left" vertical="center" wrapText="1"/>
    </xf>
    <xf numFmtId="195" fontId="4" fillId="33" borderId="41" xfId="0" applyNumberFormat="1" applyFont="1" applyFill="1" applyBorder="1" applyAlignment="1">
      <alignment horizontal="left" vertical="center" wrapText="1"/>
    </xf>
    <xf numFmtId="195" fontId="3" fillId="0" borderId="22" xfId="0" applyNumberFormat="1" applyFont="1" applyBorder="1" applyAlignment="1">
      <alignment horizontal="left" vertical="center" wrapText="1"/>
    </xf>
    <xf numFmtId="195" fontId="3" fillId="0" borderId="23" xfId="0" applyNumberFormat="1" applyFont="1" applyBorder="1" applyAlignment="1">
      <alignment horizontal="left" vertical="center" wrapText="1"/>
    </xf>
    <xf numFmtId="195" fontId="3" fillId="0" borderId="32" xfId="0" applyNumberFormat="1" applyFont="1" applyBorder="1" applyAlignment="1">
      <alignment horizontal="left" vertical="center" wrapText="1"/>
    </xf>
    <xf numFmtId="49" fontId="3" fillId="0" borderId="11" xfId="59" applyNumberFormat="1" applyFont="1" applyBorder="1" applyAlignment="1">
      <alignment vertical="center" wrapText="1"/>
      <protection/>
    </xf>
    <xf numFmtId="49" fontId="3" fillId="0" borderId="23" xfId="59" applyNumberFormat="1" applyFont="1" applyBorder="1" applyAlignment="1">
      <alignment vertical="center" wrapText="1"/>
      <protection/>
    </xf>
    <xf numFmtId="49" fontId="3" fillId="0" borderId="32" xfId="59" applyNumberFormat="1" applyFont="1" applyBorder="1" applyAlignment="1">
      <alignment vertical="center" wrapText="1"/>
      <protection/>
    </xf>
    <xf numFmtId="0" fontId="0" fillId="0" borderId="10" xfId="0" applyFont="1" applyBorder="1" applyAlignment="1">
      <alignment horizontal="center" vertical="center"/>
    </xf>
    <xf numFmtId="0" fontId="0" fillId="39" borderId="10" xfId="0" applyFont="1" applyFill="1" applyBorder="1" applyAlignment="1">
      <alignment horizontal="left" vertical="center" wrapText="1"/>
    </xf>
    <xf numFmtId="0" fontId="0" fillId="39" borderId="19" xfId="0" applyFont="1" applyFill="1" applyBorder="1" applyAlignment="1">
      <alignment horizontal="left" vertical="center" wrapText="1"/>
    </xf>
    <xf numFmtId="195" fontId="4" fillId="38" borderId="17" xfId="0" applyNumberFormat="1" applyFont="1" applyFill="1" applyBorder="1" applyAlignment="1">
      <alignment horizontal="center" vertical="center"/>
    </xf>
    <xf numFmtId="1" fontId="3" fillId="39" borderId="17" xfId="60" applyNumberFormat="1" applyFont="1" applyFill="1" applyBorder="1" applyAlignment="1">
      <alignment horizontal="left" vertical="center" wrapText="1"/>
      <protection/>
    </xf>
    <xf numFmtId="1" fontId="3" fillId="39" borderId="10" xfId="60" applyNumberFormat="1" applyFont="1" applyFill="1" applyBorder="1" applyAlignment="1">
      <alignment horizontal="left" vertical="center" wrapText="1"/>
      <protection/>
    </xf>
    <xf numFmtId="1" fontId="3" fillId="39" borderId="19" xfId="60" applyNumberFormat="1" applyFont="1" applyFill="1" applyBorder="1" applyAlignment="1">
      <alignment horizontal="left" vertical="center" wrapText="1"/>
      <protection/>
    </xf>
    <xf numFmtId="195" fontId="4" fillId="34" borderId="42" xfId="0" applyNumberFormat="1" applyFont="1" applyFill="1" applyBorder="1" applyAlignment="1">
      <alignment horizontal="center" vertical="center"/>
    </xf>
    <xf numFmtId="195" fontId="4" fillId="34" borderId="43" xfId="0" applyNumberFormat="1" applyFont="1" applyFill="1" applyBorder="1" applyAlignment="1">
      <alignment horizontal="center" vertical="center"/>
    </xf>
    <xf numFmtId="195" fontId="4" fillId="34" borderId="41" xfId="0" applyNumberFormat="1" applyFont="1" applyFill="1" applyBorder="1" applyAlignment="1">
      <alignment horizontal="center" vertical="center"/>
    </xf>
    <xf numFmtId="195" fontId="4" fillId="35" borderId="42" xfId="0" applyNumberFormat="1" applyFont="1" applyFill="1" applyBorder="1" applyAlignment="1">
      <alignment horizontal="center" vertical="center"/>
    </xf>
    <xf numFmtId="195" fontId="4" fillId="35" borderId="43" xfId="0" applyNumberFormat="1" applyFont="1" applyFill="1" applyBorder="1" applyAlignment="1">
      <alignment horizontal="center" vertical="center"/>
    </xf>
    <xf numFmtId="195" fontId="4" fillId="35" borderId="41" xfId="0" applyNumberFormat="1" applyFont="1" applyFill="1" applyBorder="1" applyAlignment="1">
      <alignment horizontal="center" vertical="center"/>
    </xf>
    <xf numFmtId="0" fontId="4" fillId="34" borderId="42" xfId="0" applyFont="1" applyFill="1" applyBorder="1" applyAlignment="1">
      <alignment horizontal="left" vertical="center" wrapText="1"/>
    </xf>
    <xf numFmtId="0" fontId="4" fillId="34" borderId="43" xfId="0" applyFont="1" applyFill="1" applyBorder="1" applyAlignment="1">
      <alignment horizontal="left" vertical="center" wrapText="1"/>
    </xf>
    <xf numFmtId="0" fontId="4" fillId="34" borderId="41" xfId="0" applyFont="1" applyFill="1" applyBorder="1" applyAlignment="1">
      <alignment horizontal="left" vertical="center" wrapText="1"/>
    </xf>
    <xf numFmtId="195" fontId="6" fillId="38" borderId="11" xfId="0" applyNumberFormat="1" applyFont="1" applyFill="1" applyBorder="1" applyAlignment="1">
      <alignment horizontal="left" vertical="center" wrapText="1"/>
    </xf>
    <xf numFmtId="195" fontId="4" fillId="38" borderId="11" xfId="0" applyNumberFormat="1" applyFont="1" applyFill="1" applyBorder="1" applyAlignment="1">
      <alignment horizontal="left" vertical="center" wrapText="1"/>
    </xf>
    <xf numFmtId="195" fontId="4" fillId="38" borderId="12" xfId="0" applyNumberFormat="1" applyFont="1" applyFill="1" applyBorder="1" applyAlignment="1">
      <alignment horizontal="center" vertical="center"/>
    </xf>
    <xf numFmtId="49" fontId="4" fillId="34" borderId="43" xfId="0" applyNumberFormat="1" applyFont="1" applyFill="1" applyBorder="1" applyAlignment="1">
      <alignment horizontal="center" vertical="center"/>
    </xf>
    <xf numFmtId="49" fontId="4" fillId="34" borderId="41" xfId="0" applyNumberFormat="1" applyFont="1" applyFill="1" applyBorder="1" applyAlignment="1">
      <alignment horizontal="center" vertical="center"/>
    </xf>
    <xf numFmtId="0" fontId="0" fillId="0" borderId="10" xfId="0" applyFont="1" applyBorder="1" applyAlignment="1">
      <alignment horizontal="left" vertical="center" wrapText="1"/>
    </xf>
    <xf numFmtId="49" fontId="3" fillId="0" borderId="17" xfId="60" applyNumberFormat="1" applyFont="1" applyBorder="1" applyAlignment="1">
      <alignment horizontal="left" vertical="center" wrapText="1"/>
      <protection/>
    </xf>
    <xf numFmtId="49" fontId="3" fillId="0" borderId="10" xfId="60" applyNumberFormat="1" applyFont="1" applyBorder="1" applyAlignment="1">
      <alignment horizontal="left" vertical="center" wrapText="1"/>
      <protection/>
    </xf>
    <xf numFmtId="0" fontId="3" fillId="0" borderId="10" xfId="60" applyFont="1" applyBorder="1" applyAlignment="1">
      <alignment horizontal="left" vertical="center" wrapText="1"/>
      <protection/>
    </xf>
    <xf numFmtId="0" fontId="3" fillId="0" borderId="19" xfId="60" applyFont="1" applyBorder="1" applyAlignment="1">
      <alignment horizontal="left" vertical="center" wrapText="1"/>
      <protection/>
    </xf>
    <xf numFmtId="195" fontId="3" fillId="39" borderId="22" xfId="0" applyNumberFormat="1" applyFont="1" applyFill="1" applyBorder="1" applyAlignment="1">
      <alignment horizontal="left" vertical="center" wrapText="1"/>
    </xf>
    <xf numFmtId="195" fontId="3" fillId="39" borderId="23" xfId="0" applyNumberFormat="1" applyFont="1" applyFill="1" applyBorder="1" applyAlignment="1">
      <alignment horizontal="left" vertical="center" wrapText="1"/>
    </xf>
    <xf numFmtId="0" fontId="0" fillId="0" borderId="23" xfId="0" applyBorder="1" applyAlignment="1">
      <alignment horizontal="left" vertical="center" wrapText="1"/>
    </xf>
    <xf numFmtId="195" fontId="4" fillId="34" borderId="42" xfId="0" applyNumberFormat="1" applyFont="1" applyFill="1" applyBorder="1" applyAlignment="1">
      <alignment horizontal="left" vertical="center" wrapText="1"/>
    </xf>
    <xf numFmtId="195" fontId="4" fillId="34" borderId="43" xfId="0" applyNumberFormat="1" applyFont="1" applyFill="1" applyBorder="1" applyAlignment="1">
      <alignment horizontal="left" vertical="center" wrapText="1"/>
    </xf>
    <xf numFmtId="195" fontId="4" fillId="34" borderId="41" xfId="0" applyNumberFormat="1" applyFont="1" applyFill="1" applyBorder="1" applyAlignment="1">
      <alignment horizontal="left" vertical="center" wrapText="1"/>
    </xf>
    <xf numFmtId="1" fontId="3" fillId="39" borderId="12" xfId="60" applyNumberFormat="1" applyFont="1" applyFill="1" applyBorder="1" applyAlignment="1">
      <alignment horizontal="left" vertical="center" wrapText="1"/>
      <protection/>
    </xf>
    <xf numFmtId="0" fontId="3" fillId="0" borderId="49" xfId="0" applyFont="1" applyBorder="1" applyAlignment="1">
      <alignment horizontal="center" vertical="center" textRotation="90" wrapText="1"/>
    </xf>
    <xf numFmtId="0" fontId="4" fillId="35" borderId="19" xfId="0" applyFont="1" applyFill="1" applyBorder="1" applyAlignment="1">
      <alignment horizontal="center" vertical="top"/>
    </xf>
    <xf numFmtId="49" fontId="4" fillId="38" borderId="17" xfId="0" applyNumberFormat="1" applyFont="1" applyFill="1" applyBorder="1" applyAlignment="1">
      <alignment horizontal="center" vertical="top"/>
    </xf>
    <xf numFmtId="0" fontId="4" fillId="40" borderId="27" xfId="0" applyFont="1" applyFill="1" applyBorder="1" applyAlignment="1">
      <alignment horizontal="center" vertical="center"/>
    </xf>
    <xf numFmtId="0" fontId="3" fillId="0" borderId="24" xfId="0" applyFont="1" applyBorder="1" applyAlignment="1">
      <alignment horizontal="center" vertical="center" textRotation="90"/>
    </xf>
    <xf numFmtId="0" fontId="3" fillId="0" borderId="26" xfId="0" applyFont="1" applyBorder="1" applyAlignment="1">
      <alignment horizontal="center" vertical="center" textRotation="90"/>
    </xf>
    <xf numFmtId="0" fontId="3" fillId="0" borderId="35" xfId="0" applyFont="1" applyBorder="1" applyAlignment="1">
      <alignment horizontal="center" vertical="center" textRotation="90"/>
    </xf>
    <xf numFmtId="0" fontId="4" fillId="40" borderId="52" xfId="0" applyFont="1" applyFill="1" applyBorder="1" applyAlignment="1">
      <alignment horizontal="center" vertical="center"/>
    </xf>
    <xf numFmtId="0" fontId="4" fillId="40" borderId="53" xfId="0" applyFont="1" applyFill="1" applyBorder="1" applyAlignment="1">
      <alignment horizontal="center" vertical="center"/>
    </xf>
    <xf numFmtId="0" fontId="4" fillId="40" borderId="35" xfId="0" applyFont="1" applyFill="1" applyBorder="1" applyAlignment="1">
      <alignment horizontal="center" vertical="center"/>
    </xf>
    <xf numFmtId="182" fontId="4" fillId="35" borderId="42" xfId="0" applyNumberFormat="1" applyFont="1" applyFill="1" applyBorder="1" applyAlignment="1">
      <alignment horizontal="center" vertical="center"/>
    </xf>
    <xf numFmtId="182" fontId="4" fillId="35" borderId="43" xfId="0" applyNumberFormat="1" applyFont="1" applyFill="1" applyBorder="1" applyAlignment="1">
      <alignment horizontal="center" vertical="center"/>
    </xf>
    <xf numFmtId="182" fontId="4" fillId="35" borderId="41" xfId="0" applyNumberFormat="1" applyFont="1" applyFill="1" applyBorder="1" applyAlignment="1">
      <alignment horizontal="center" vertical="center"/>
    </xf>
    <xf numFmtId="49" fontId="3" fillId="0" borderId="17" xfId="59" applyNumberFormat="1" applyFont="1" applyBorder="1" applyAlignment="1">
      <alignment horizontal="left" vertical="center" wrapText="1"/>
      <protection/>
    </xf>
    <xf numFmtId="49" fontId="3" fillId="0" borderId="10" xfId="59" applyNumberFormat="1" applyFont="1" applyBorder="1" applyAlignment="1">
      <alignment horizontal="left" vertical="center" wrapText="1"/>
      <protection/>
    </xf>
    <xf numFmtId="0" fontId="4" fillId="38" borderId="17" xfId="0" applyFont="1" applyFill="1" applyBorder="1" applyAlignment="1">
      <alignment horizontal="center" vertical="center"/>
    </xf>
    <xf numFmtId="0" fontId="4" fillId="38" borderId="10" xfId="0" applyFont="1" applyFill="1" applyBorder="1" applyAlignment="1">
      <alignment horizontal="center" vertical="center"/>
    </xf>
    <xf numFmtId="1" fontId="4" fillId="40" borderId="24" xfId="0" applyNumberFormat="1" applyFont="1" applyFill="1" applyBorder="1" applyAlignment="1">
      <alignment horizontal="center" vertical="center"/>
    </xf>
    <xf numFmtId="1" fontId="4" fillId="40" borderId="26" xfId="0" applyNumberFormat="1" applyFont="1" applyFill="1" applyBorder="1" applyAlignment="1">
      <alignment horizontal="center" vertical="center"/>
    </xf>
    <xf numFmtId="1" fontId="4" fillId="40" borderId="35" xfId="0" applyNumberFormat="1" applyFont="1" applyFill="1" applyBorder="1" applyAlignment="1">
      <alignment horizontal="center" vertical="center"/>
    </xf>
    <xf numFmtId="1" fontId="4" fillId="40" borderId="25" xfId="0" applyNumberFormat="1" applyFont="1" applyFill="1" applyBorder="1" applyAlignment="1">
      <alignment horizontal="center" vertical="center"/>
    </xf>
    <xf numFmtId="1" fontId="4" fillId="40" borderId="36" xfId="0" applyNumberFormat="1" applyFont="1"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1" fontId="4" fillId="40" borderId="27" xfId="0" applyNumberFormat="1" applyFont="1" applyFill="1" applyBorder="1" applyAlignment="1">
      <alignment horizontal="center" vertical="center"/>
    </xf>
    <xf numFmtId="49" fontId="3" fillId="39" borderId="23" xfId="0" applyNumberFormat="1" applyFont="1" applyFill="1" applyBorder="1" applyAlignment="1">
      <alignment horizontal="left" vertical="center" wrapText="1"/>
    </xf>
    <xf numFmtId="49" fontId="3" fillId="39" borderId="32" xfId="0" applyNumberFormat="1" applyFont="1" applyFill="1" applyBorder="1" applyAlignment="1">
      <alignment horizontal="left" vertical="center" wrapText="1"/>
    </xf>
    <xf numFmtId="182" fontId="3" fillId="39" borderId="13" xfId="46" applyNumberFormat="1" applyFont="1" applyFill="1" applyBorder="1" applyAlignment="1">
      <alignment horizontal="center" vertical="center"/>
    </xf>
    <xf numFmtId="182" fontId="3" fillId="39" borderId="31" xfId="46" applyNumberFormat="1" applyFont="1" applyFill="1" applyBorder="1" applyAlignment="1">
      <alignment horizontal="center" vertical="center"/>
    </xf>
    <xf numFmtId="182" fontId="3" fillId="0" borderId="34" xfId="55" applyNumberFormat="1" applyFont="1" applyBorder="1" applyAlignment="1">
      <alignment horizontal="center" vertical="center"/>
      <protection/>
    </xf>
    <xf numFmtId="182" fontId="3" fillId="0" borderId="31" xfId="55" applyNumberFormat="1" applyFont="1" applyBorder="1" applyAlignment="1">
      <alignment horizontal="center" vertical="center"/>
      <protection/>
    </xf>
    <xf numFmtId="182" fontId="4" fillId="39" borderId="13" xfId="46" applyNumberFormat="1" applyFont="1" applyFill="1" applyBorder="1" applyAlignment="1">
      <alignment horizontal="center" vertical="center"/>
    </xf>
    <xf numFmtId="182" fontId="4" fillId="39" borderId="30" xfId="46" applyNumberFormat="1" applyFont="1" applyFill="1" applyBorder="1" applyAlignment="1">
      <alignment horizontal="center" vertical="center"/>
    </xf>
    <xf numFmtId="182" fontId="3" fillId="0" borderId="13" xfId="55" applyNumberFormat="1" applyFont="1" applyBorder="1" applyAlignment="1">
      <alignment horizontal="center" vertical="center"/>
      <protection/>
    </xf>
    <xf numFmtId="182" fontId="3" fillId="0" borderId="30" xfId="55" applyNumberFormat="1" applyFont="1" applyBorder="1" applyAlignment="1">
      <alignment horizontal="center" vertical="center"/>
      <protection/>
    </xf>
    <xf numFmtId="49" fontId="4" fillId="37" borderId="42" xfId="0" applyNumberFormat="1" applyFont="1" applyFill="1" applyBorder="1" applyAlignment="1">
      <alignment horizontal="left" vertical="center" wrapText="1"/>
    </xf>
    <xf numFmtId="49" fontId="4" fillId="37" borderId="43" xfId="0" applyNumberFormat="1" applyFont="1" applyFill="1" applyBorder="1" applyAlignment="1">
      <alignment horizontal="left" vertical="center" wrapText="1"/>
    </xf>
    <xf numFmtId="49" fontId="4" fillId="37" borderId="41" xfId="0" applyNumberFormat="1" applyFont="1" applyFill="1" applyBorder="1" applyAlignment="1">
      <alignment horizontal="left" vertical="center" wrapText="1"/>
    </xf>
    <xf numFmtId="0" fontId="4" fillId="33" borderId="42" xfId="0" applyFont="1" applyFill="1" applyBorder="1" applyAlignment="1">
      <alignment horizontal="left" vertical="center" wrapText="1"/>
    </xf>
    <xf numFmtId="0" fontId="4" fillId="33" borderId="43" xfId="0" applyFont="1" applyFill="1" applyBorder="1" applyAlignment="1">
      <alignment horizontal="left" vertical="center" wrapText="1"/>
    </xf>
    <xf numFmtId="0" fontId="4" fillId="33" borderId="41" xfId="0" applyFont="1" applyFill="1" applyBorder="1" applyAlignment="1">
      <alignment horizontal="left" vertical="center" wrapText="1"/>
    </xf>
    <xf numFmtId="182" fontId="4" fillId="34" borderId="42" xfId="0" applyNumberFormat="1" applyFont="1" applyFill="1" applyBorder="1" applyAlignment="1">
      <alignment horizontal="center" vertical="center"/>
    </xf>
    <xf numFmtId="182" fontId="4" fillId="34" borderId="43" xfId="0" applyNumberFormat="1" applyFont="1" applyFill="1" applyBorder="1" applyAlignment="1">
      <alignment horizontal="center" vertical="center"/>
    </xf>
    <xf numFmtId="182" fontId="4" fillId="34" borderId="41" xfId="0" applyNumberFormat="1" applyFont="1" applyFill="1" applyBorder="1" applyAlignment="1">
      <alignment horizontal="center" vertical="center"/>
    </xf>
    <xf numFmtId="182" fontId="3" fillId="39" borderId="10" xfId="0" applyNumberFormat="1" applyFont="1" applyFill="1" applyBorder="1" applyAlignment="1">
      <alignment horizontal="left" vertical="center" wrapText="1"/>
    </xf>
    <xf numFmtId="0" fontId="4" fillId="38" borderId="19" xfId="0" applyFont="1" applyFill="1" applyBorder="1" applyAlignment="1">
      <alignment horizontal="center" vertical="center"/>
    </xf>
    <xf numFmtId="0" fontId="4" fillId="13" borderId="23" xfId="0" applyFont="1" applyFill="1" applyBorder="1" applyAlignment="1">
      <alignment horizontal="center" vertical="center"/>
    </xf>
    <xf numFmtId="0" fontId="3" fillId="39" borderId="11" xfId="0" applyFont="1" applyFill="1" applyBorder="1" applyAlignment="1">
      <alignment horizontal="left" vertical="center" wrapText="1"/>
    </xf>
    <xf numFmtId="2" fontId="6" fillId="38" borderId="19" xfId="0" applyNumberFormat="1" applyFont="1" applyFill="1" applyBorder="1" applyAlignment="1">
      <alignment horizontal="left" vertical="center" wrapText="1"/>
    </xf>
    <xf numFmtId="49" fontId="3" fillId="39" borderId="17" xfId="60" applyNumberFormat="1" applyFont="1" applyFill="1" applyBorder="1" applyAlignment="1">
      <alignment horizontal="left" vertical="center" wrapText="1"/>
      <protection/>
    </xf>
    <xf numFmtId="49" fontId="3" fillId="39" borderId="10" xfId="60" applyNumberFormat="1" applyFont="1" applyFill="1" applyBorder="1" applyAlignment="1">
      <alignment horizontal="left" vertical="center" wrapText="1"/>
      <protection/>
    </xf>
    <xf numFmtId="0" fontId="0" fillId="0" borderId="23" xfId="0" applyBorder="1" applyAlignment="1">
      <alignment horizontal="left" vertical="center"/>
    </xf>
    <xf numFmtId="0" fontId="0" fillId="0" borderId="32" xfId="0" applyBorder="1" applyAlignment="1">
      <alignment horizontal="left" vertical="center"/>
    </xf>
    <xf numFmtId="0" fontId="0" fillId="39" borderId="23" xfId="0" applyFill="1" applyBorder="1" applyAlignment="1">
      <alignment horizontal="left" vertical="center"/>
    </xf>
    <xf numFmtId="0" fontId="0" fillId="39" borderId="32" xfId="0" applyFill="1" applyBorder="1" applyAlignment="1">
      <alignment horizontal="left" vertical="center"/>
    </xf>
    <xf numFmtId="49" fontId="3" fillId="0" borderId="17" xfId="57" applyNumberFormat="1" applyFont="1" applyBorder="1" applyAlignment="1">
      <alignment horizontal="left" vertical="center" wrapText="1"/>
      <protection/>
    </xf>
    <xf numFmtId="49" fontId="3" fillId="0" borderId="10" xfId="57" applyNumberFormat="1" applyFont="1" applyBorder="1" applyAlignment="1">
      <alignment horizontal="left" vertical="center" wrapText="1"/>
      <protection/>
    </xf>
    <xf numFmtId="49" fontId="3" fillId="0" borderId="19" xfId="57" applyNumberFormat="1" applyFont="1" applyBorder="1" applyAlignment="1">
      <alignment horizontal="left" vertical="center" wrapText="1"/>
      <protection/>
    </xf>
    <xf numFmtId="49" fontId="3" fillId="39" borderId="22" xfId="57" applyNumberFormat="1" applyFont="1" applyFill="1" applyBorder="1" applyAlignment="1">
      <alignment horizontal="left" vertical="center" wrapText="1"/>
      <protection/>
    </xf>
    <xf numFmtId="182" fontId="3" fillId="39" borderId="19" xfId="0" applyNumberFormat="1" applyFont="1" applyFill="1" applyBorder="1" applyAlignment="1">
      <alignment horizontal="center" vertical="center"/>
    </xf>
    <xf numFmtId="0" fontId="9" fillId="34" borderId="24" xfId="0" applyFont="1" applyFill="1" applyBorder="1" applyAlignment="1">
      <alignment horizontal="center" vertical="center" textRotation="90" wrapText="1"/>
    </xf>
    <xf numFmtId="0" fontId="9" fillId="34" borderId="26" xfId="0" applyFont="1" applyFill="1" applyBorder="1" applyAlignment="1">
      <alignment horizontal="center" vertical="center" textRotation="90" wrapText="1"/>
    </xf>
    <xf numFmtId="0" fontId="9" fillId="34" borderId="25" xfId="0" applyFont="1" applyFill="1" applyBorder="1" applyAlignment="1">
      <alignment horizontal="center" vertical="center" textRotation="90" wrapText="1"/>
    </xf>
    <xf numFmtId="182" fontId="3" fillId="0" borderId="13" xfId="60" applyNumberFormat="1" applyFont="1" applyBorder="1" applyAlignment="1">
      <alignment horizontal="center" vertical="center"/>
      <protection/>
    </xf>
    <xf numFmtId="182" fontId="3" fillId="0" borderId="30" xfId="60" applyNumberFormat="1" applyFont="1" applyBorder="1" applyAlignment="1">
      <alignment horizontal="center" vertical="center"/>
      <protection/>
    </xf>
    <xf numFmtId="49" fontId="3" fillId="0" borderId="19" xfId="59" applyNumberFormat="1" applyFont="1" applyBorder="1" applyAlignment="1">
      <alignment horizontal="left" vertical="center" wrapText="1"/>
      <protection/>
    </xf>
    <xf numFmtId="49" fontId="3" fillId="39" borderId="22" xfId="60" applyNumberFormat="1" applyFont="1" applyFill="1" applyBorder="1" applyAlignment="1">
      <alignment vertical="center" wrapText="1"/>
      <protection/>
    </xf>
    <xf numFmtId="49" fontId="3" fillId="39" borderId="23" xfId="60" applyNumberFormat="1" applyFont="1" applyFill="1" applyBorder="1" applyAlignment="1">
      <alignment vertical="center" wrapText="1"/>
      <protection/>
    </xf>
    <xf numFmtId="182" fontId="3" fillId="39" borderId="12" xfId="0" applyNumberFormat="1" applyFont="1" applyFill="1" applyBorder="1" applyAlignment="1">
      <alignment horizontal="center" vertical="center" wrapText="1"/>
    </xf>
    <xf numFmtId="182" fontId="4" fillId="33" borderId="12" xfId="0" applyNumberFormat="1" applyFont="1" applyFill="1" applyBorder="1" applyAlignment="1">
      <alignment horizontal="left" vertical="center" wrapText="1"/>
    </xf>
    <xf numFmtId="182" fontId="7" fillId="36" borderId="22" xfId="0" applyNumberFormat="1" applyFont="1" applyFill="1" applyBorder="1" applyAlignment="1">
      <alignment horizontal="left" vertical="center" wrapText="1"/>
    </xf>
    <xf numFmtId="182" fontId="7" fillId="36" borderId="23" xfId="0" applyNumberFormat="1" applyFont="1" applyFill="1" applyBorder="1" applyAlignment="1">
      <alignment horizontal="left" vertical="center" wrapText="1"/>
    </xf>
    <xf numFmtId="0" fontId="4" fillId="39" borderId="22" xfId="0" applyFont="1" applyFill="1" applyBorder="1" applyAlignment="1">
      <alignment horizontal="center" vertical="center" wrapText="1"/>
    </xf>
    <xf numFmtId="0" fontId="4" fillId="39" borderId="32" xfId="0" applyFont="1" applyFill="1" applyBorder="1" applyAlignment="1">
      <alignment horizontal="center" vertical="center" wrapText="1"/>
    </xf>
    <xf numFmtId="0" fontId="3" fillId="39" borderId="22" xfId="0" applyFont="1" applyFill="1" applyBorder="1" applyAlignment="1">
      <alignment vertical="center" wrapText="1"/>
    </xf>
    <xf numFmtId="0" fontId="3" fillId="39" borderId="32" xfId="0" applyFont="1" applyFill="1" applyBorder="1" applyAlignment="1">
      <alignment vertical="center" wrapText="1"/>
    </xf>
    <xf numFmtId="49" fontId="3" fillId="0" borderId="54" xfId="55" applyNumberFormat="1" applyFont="1" applyBorder="1" applyAlignment="1">
      <alignment horizontal="left" vertical="center" wrapText="1"/>
      <protection/>
    </xf>
    <xf numFmtId="49" fontId="3" fillId="0" borderId="47" xfId="55" applyNumberFormat="1" applyFont="1" applyBorder="1" applyAlignment="1">
      <alignment horizontal="left" vertical="center" wrapText="1"/>
      <protection/>
    </xf>
    <xf numFmtId="182" fontId="3" fillId="39" borderId="11" xfId="0" applyNumberFormat="1" applyFont="1" applyFill="1" applyBorder="1" applyAlignment="1">
      <alignment horizontal="center" vertical="center" wrapText="1"/>
    </xf>
    <xf numFmtId="182" fontId="7" fillId="36" borderId="32" xfId="0" applyNumberFormat="1" applyFont="1" applyFill="1" applyBorder="1" applyAlignment="1">
      <alignment horizontal="left" vertical="center" wrapText="1"/>
    </xf>
    <xf numFmtId="182" fontId="4" fillId="34" borderId="10" xfId="0" applyNumberFormat="1" applyFont="1" applyFill="1" applyBorder="1" applyAlignment="1">
      <alignment horizontal="left" vertical="center" wrapText="1"/>
    </xf>
    <xf numFmtId="0" fontId="0" fillId="39" borderId="23" xfId="0" applyFill="1" applyBorder="1" applyAlignment="1">
      <alignment vertical="center"/>
    </xf>
    <xf numFmtId="0" fontId="0" fillId="39" borderId="32" xfId="0" applyFill="1" applyBorder="1" applyAlignment="1">
      <alignment vertical="center"/>
    </xf>
    <xf numFmtId="0" fontId="0" fillId="39" borderId="23" xfId="0" applyFill="1" applyBorder="1" applyAlignment="1">
      <alignment horizontal="center" vertical="center"/>
    </xf>
    <xf numFmtId="195" fontId="3" fillId="0" borderId="11" xfId="0" applyNumberFormat="1" applyFont="1" applyBorder="1" applyAlignment="1">
      <alignment horizontal="center" vertical="center"/>
    </xf>
    <xf numFmtId="49" fontId="3" fillId="0" borderId="12" xfId="60" applyNumberFormat="1" applyFont="1" applyBorder="1" applyAlignment="1">
      <alignment horizontal="left" vertical="center" wrapText="1"/>
      <protection/>
    </xf>
    <xf numFmtId="49" fontId="3" fillId="0" borderId="22" xfId="53" applyNumberFormat="1" applyFont="1" applyBorder="1" applyAlignment="1">
      <alignment horizontal="left" vertical="center" wrapText="1"/>
      <protection/>
    </xf>
    <xf numFmtId="49" fontId="3" fillId="0" borderId="23" xfId="53" applyNumberFormat="1" applyFont="1" applyBorder="1" applyAlignment="1">
      <alignment horizontal="left" vertical="center" wrapText="1"/>
      <protection/>
    </xf>
    <xf numFmtId="49" fontId="3" fillId="0" borderId="32" xfId="53" applyNumberFormat="1" applyFont="1" applyBorder="1" applyAlignment="1">
      <alignment horizontal="left" vertical="center" wrapText="1"/>
      <protection/>
    </xf>
    <xf numFmtId="195" fontId="3" fillId="39" borderId="22" xfId="0" applyNumberFormat="1" applyFont="1" applyFill="1" applyBorder="1" applyAlignment="1">
      <alignment horizontal="center" vertical="center"/>
    </xf>
    <xf numFmtId="195" fontId="3" fillId="39" borderId="32" xfId="0" applyNumberFormat="1" applyFont="1" applyFill="1" applyBorder="1" applyAlignment="1">
      <alignment horizontal="center" vertical="center"/>
    </xf>
    <xf numFmtId="49" fontId="3" fillId="39" borderId="17" xfId="56" applyNumberFormat="1" applyFont="1" applyFill="1" applyBorder="1" applyAlignment="1">
      <alignment horizontal="left" vertical="center" wrapText="1"/>
      <protection/>
    </xf>
    <xf numFmtId="49" fontId="3" fillId="39" borderId="19" xfId="56" applyNumberFormat="1" applyFont="1" applyFill="1" applyBorder="1" applyAlignment="1">
      <alignment horizontal="left" vertical="center" wrapText="1"/>
      <protection/>
    </xf>
    <xf numFmtId="49" fontId="3" fillId="39" borderId="22" xfId="54" applyNumberFormat="1" applyFont="1" applyFill="1" applyBorder="1" applyAlignment="1">
      <alignment horizontal="left" vertical="center" wrapText="1"/>
      <protection/>
    </xf>
    <xf numFmtId="49" fontId="3" fillId="39" borderId="23" xfId="54" applyNumberFormat="1" applyFont="1" applyFill="1" applyBorder="1" applyAlignment="1">
      <alignment horizontal="left" vertical="center" wrapText="1"/>
      <protection/>
    </xf>
    <xf numFmtId="0" fontId="3" fillId="39" borderId="23" xfId="0" applyFont="1" applyFill="1" applyBorder="1" applyAlignment="1">
      <alignment horizontal="center" vertical="center" wrapText="1"/>
    </xf>
    <xf numFmtId="0" fontId="4" fillId="40" borderId="55" xfId="0" applyFont="1" applyFill="1" applyBorder="1" applyAlignment="1">
      <alignment horizontal="center" vertical="center"/>
    </xf>
    <xf numFmtId="0" fontId="4" fillId="40" borderId="56" xfId="0" applyFont="1" applyFill="1" applyBorder="1" applyAlignment="1">
      <alignment horizontal="center" vertical="center"/>
    </xf>
    <xf numFmtId="49" fontId="4" fillId="0" borderId="22" xfId="0" applyNumberFormat="1" applyFont="1" applyBorder="1" applyAlignment="1">
      <alignment horizontal="left" vertical="center"/>
    </xf>
    <xf numFmtId="49" fontId="4" fillId="0" borderId="23" xfId="0" applyNumberFormat="1" applyFont="1" applyBorder="1" applyAlignment="1">
      <alignment horizontal="left" vertical="center"/>
    </xf>
    <xf numFmtId="49" fontId="4" fillId="0" borderId="32" xfId="0" applyNumberFormat="1" applyFont="1" applyBorder="1" applyAlignment="1">
      <alignment horizontal="left" vertical="center"/>
    </xf>
    <xf numFmtId="182" fontId="7" fillId="39" borderId="17" xfId="0" applyNumberFormat="1" applyFont="1" applyFill="1" applyBorder="1" applyAlignment="1">
      <alignment horizontal="left" vertical="center" wrapText="1"/>
    </xf>
    <xf numFmtId="182" fontId="7" fillId="36" borderId="10" xfId="0" applyNumberFormat="1" applyFont="1" applyFill="1" applyBorder="1" applyAlignment="1">
      <alignment horizontal="left" vertical="center" wrapText="1"/>
    </xf>
    <xf numFmtId="182" fontId="7" fillId="36" borderId="19" xfId="0" applyNumberFormat="1" applyFont="1" applyFill="1" applyBorder="1" applyAlignment="1">
      <alignment horizontal="left" vertical="center" wrapText="1"/>
    </xf>
    <xf numFmtId="49" fontId="4" fillId="34" borderId="10" xfId="0" applyNumberFormat="1" applyFont="1" applyFill="1" applyBorder="1" applyAlignment="1">
      <alignment horizontal="center" vertical="top"/>
    </xf>
    <xf numFmtId="0" fontId="4" fillId="0" borderId="22" xfId="0" applyFont="1" applyBorder="1" applyAlignment="1" quotePrefix="1">
      <alignment horizontal="center" vertical="center"/>
    </xf>
    <xf numFmtId="0" fontId="4" fillId="0" borderId="32" xfId="0" applyFont="1" applyBorder="1" applyAlignment="1" quotePrefix="1">
      <alignment horizontal="center" vertical="center"/>
    </xf>
    <xf numFmtId="195" fontId="3" fillId="39" borderId="32" xfId="0" applyNumberFormat="1" applyFont="1" applyFill="1" applyBorder="1" applyAlignment="1">
      <alignment horizontal="left" vertical="center" wrapText="1"/>
    </xf>
    <xf numFmtId="195" fontId="4" fillId="0" borderId="17" xfId="0" applyNumberFormat="1" applyFont="1" applyBorder="1" applyAlignment="1">
      <alignment horizontal="center" vertical="center"/>
    </xf>
    <xf numFmtId="0" fontId="4" fillId="40" borderId="28" xfId="0" applyFont="1" applyFill="1" applyBorder="1" applyAlignment="1">
      <alignment horizontal="center" vertical="center"/>
    </xf>
    <xf numFmtId="0" fontId="4" fillId="40" borderId="57" xfId="0" applyFont="1" applyFill="1" applyBorder="1" applyAlignment="1">
      <alignment horizontal="center" vertical="center"/>
    </xf>
    <xf numFmtId="49" fontId="4" fillId="34" borderId="44" xfId="0" applyNumberFormat="1" applyFont="1" applyFill="1" applyBorder="1" applyAlignment="1">
      <alignment horizontal="center" vertical="center"/>
    </xf>
    <xf numFmtId="49" fontId="4" fillId="34" borderId="39" xfId="0" applyNumberFormat="1" applyFont="1" applyFill="1" applyBorder="1" applyAlignment="1">
      <alignment horizontal="center" vertical="center"/>
    </xf>
    <xf numFmtId="0" fontId="4" fillId="34" borderId="17"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19" xfId="0" applyFont="1" applyFill="1" applyBorder="1" applyAlignment="1">
      <alignment horizontal="center" vertical="center"/>
    </xf>
    <xf numFmtId="0" fontId="0" fillId="39" borderId="23" xfId="0" applyFill="1" applyBorder="1" applyAlignment="1">
      <alignment vertical="center" wrapText="1"/>
    </xf>
    <xf numFmtId="49" fontId="3" fillId="0" borderId="23" xfId="60" applyNumberFormat="1" applyFont="1" applyBorder="1" applyAlignment="1">
      <alignment horizontal="left" vertical="center" wrapText="1"/>
      <protection/>
    </xf>
    <xf numFmtId="49" fontId="3" fillId="39" borderId="11" xfId="0" applyNumberFormat="1" applyFont="1" applyFill="1" applyBorder="1" applyAlignment="1">
      <alignment horizontal="left" vertical="center" wrapText="1"/>
    </xf>
    <xf numFmtId="0" fontId="0" fillId="39" borderId="12" xfId="0" applyFont="1" applyFill="1" applyBorder="1" applyAlignment="1">
      <alignment vertical="center" wrapText="1"/>
    </xf>
    <xf numFmtId="49" fontId="3" fillId="39" borderId="23" xfId="60" applyNumberFormat="1" applyFont="1" applyFill="1" applyBorder="1" applyAlignment="1">
      <alignment horizontal="left" vertical="center"/>
      <protection/>
    </xf>
    <xf numFmtId="0" fontId="0" fillId="39" borderId="12" xfId="0" applyFont="1" applyFill="1" applyBorder="1" applyAlignment="1">
      <alignment horizontal="left" vertical="center" wrapText="1"/>
    </xf>
    <xf numFmtId="182" fontId="3" fillId="39" borderId="11" xfId="0" applyNumberFormat="1" applyFont="1" applyFill="1" applyBorder="1" applyAlignment="1">
      <alignment vertical="center" wrapText="1"/>
    </xf>
    <xf numFmtId="0" fontId="0" fillId="0" borderId="12" xfId="0" applyBorder="1" applyAlignment="1">
      <alignment horizontal="center" vertical="center"/>
    </xf>
  </cellXfs>
  <cellStyles count="65">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prastas 2" xfId="42"/>
    <cellStyle name="Įspėjimo tekstas" xfId="43"/>
    <cellStyle name="Išvestis" xfId="44"/>
    <cellStyle name="Įvestis" xfId="45"/>
    <cellStyle name="Comma" xfId="46"/>
    <cellStyle name="Comma [0]" xfId="47"/>
    <cellStyle name="Kablelis 2" xfId="48"/>
    <cellStyle name="Kablelis 2 2" xfId="49"/>
    <cellStyle name="Kablelis 3" xfId="50"/>
    <cellStyle name="Kablelis 3 2" xfId="51"/>
    <cellStyle name="Neutralus" xfId="52"/>
    <cellStyle name="Normal_1 programa (11.14)" xfId="53"/>
    <cellStyle name="Normal_1 programa (11.14) 2" xfId="54"/>
    <cellStyle name="Normal_2 programa (11.14)" xfId="55"/>
    <cellStyle name="Normal_3 programa (11.15)" xfId="56"/>
    <cellStyle name="Normal_4 programa (11.13)" xfId="57"/>
    <cellStyle name="Normal_4 programa (11.13) 2" xfId="58"/>
    <cellStyle name="Normal_5 programa (11.14)" xfId="59"/>
    <cellStyle name="Normal_6 programa" xfId="60"/>
    <cellStyle name="Normal_6 programa 2" xfId="61"/>
    <cellStyle name="Normal_Sheet1" xfId="62"/>
    <cellStyle name="Normal_Sheet1 2" xfId="63"/>
    <cellStyle name="Paryškinimas 1" xfId="64"/>
    <cellStyle name="Paryškinimas 2" xfId="65"/>
    <cellStyle name="Paryškinimas 3" xfId="66"/>
    <cellStyle name="Paryškinimas 4" xfId="67"/>
    <cellStyle name="Paryškinimas 5" xfId="68"/>
    <cellStyle name="Paryškinimas 6" xfId="69"/>
    <cellStyle name="Pastaba" xfId="70"/>
    <cellStyle name="Pavadinimas" xfId="71"/>
    <cellStyle name="Percent" xfId="72"/>
    <cellStyle name="Skaičiavimas" xfId="73"/>
    <cellStyle name="Suma" xfId="74"/>
    <cellStyle name="Susietas langelis" xfId="75"/>
    <cellStyle name="Tikrinimo langelis" xfId="76"/>
    <cellStyle name="Currency" xfId="77"/>
    <cellStyle name="Currency [0]" xfId="78"/>
  </cellStyles>
  <dxfs count="24">
    <dxf>
      <font>
        <color indexed="22"/>
      </font>
    </dxf>
    <dxf>
      <font>
        <color indexed="22"/>
      </font>
    </dxf>
    <dxf>
      <font>
        <color auto="1"/>
      </font>
    </dxf>
    <dxf>
      <font>
        <color indexed="22"/>
      </font>
    </dxf>
    <dxf>
      <font>
        <color indexed="22"/>
      </font>
    </dxf>
    <dxf>
      <font>
        <color auto="1"/>
      </font>
    </dxf>
    <dxf>
      <font>
        <color auto="1"/>
      </font>
    </dxf>
    <dxf>
      <font>
        <color indexed="22"/>
      </font>
    </dxf>
    <dxf>
      <font>
        <color auto="1"/>
      </font>
    </dxf>
    <dxf>
      <font>
        <color indexed="22"/>
      </font>
    </dxf>
    <dxf>
      <font>
        <color auto="1"/>
      </font>
    </dxf>
    <dxf>
      <font>
        <color indexed="22"/>
      </font>
    </dxf>
    <dxf>
      <font>
        <color auto="1"/>
      </font>
    </dxf>
    <dxf>
      <font>
        <color auto="1"/>
      </font>
    </dxf>
    <dxf>
      <font>
        <color auto="1"/>
      </font>
    </dxf>
    <dxf>
      <font>
        <color auto="1"/>
      </font>
    </dxf>
    <dxf>
      <font>
        <color auto="1"/>
      </font>
    </dxf>
    <dxf>
      <font>
        <color auto="1"/>
      </font>
    </dxf>
    <dxf>
      <font>
        <color indexed="22"/>
      </font>
    </dxf>
    <dxf>
      <font>
        <color indexed="22"/>
      </font>
    </dxf>
    <dxf>
      <font>
        <color indexed="22"/>
      </font>
    </dxf>
    <dxf>
      <font>
        <color indexed="22"/>
      </font>
    </dxf>
    <dxf>
      <font>
        <color auto="1"/>
      </font>
    </dxf>
    <dxf>
      <font>
        <color auto="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D600"/>
  <sheetViews>
    <sheetView tabSelected="1" zoomScale="92" zoomScaleNormal="92" zoomScalePageLayoutView="0" workbookViewId="0" topLeftCell="A1">
      <selection activeCell="B4" sqref="B4:J4"/>
    </sheetView>
  </sheetViews>
  <sheetFormatPr defaultColWidth="9.140625" defaultRowHeight="12.75"/>
  <cols>
    <col min="1" max="1" width="3.7109375" style="1" customWidth="1"/>
    <col min="2" max="2" width="3.00390625" style="2" customWidth="1"/>
    <col min="3" max="3" width="3.7109375" style="2" customWidth="1"/>
    <col min="4" max="4" width="3.00390625" style="2" customWidth="1"/>
    <col min="5" max="5" width="36.28125" style="2" customWidth="1"/>
    <col min="6" max="6" width="44.57421875" style="3" customWidth="1"/>
    <col min="7" max="7" width="64.7109375" style="3" customWidth="1"/>
    <col min="8" max="8" width="27.28125" style="3" customWidth="1"/>
    <col min="9" max="9" width="40.7109375" style="17" customWidth="1"/>
    <col min="10" max="10" width="11.421875" style="2" customWidth="1"/>
    <col min="11" max="11" width="7.421875" style="2" customWidth="1"/>
    <col min="12" max="12" width="12.140625" style="2" customWidth="1"/>
    <col min="13" max="13" width="8.28125" style="2" customWidth="1"/>
    <col min="14" max="14" width="26.421875" style="2" customWidth="1"/>
    <col min="15" max="16384" width="9.140625" style="2" customWidth="1"/>
  </cols>
  <sheetData>
    <row r="1" spans="9:13" ht="19.5" customHeight="1">
      <c r="I1" s="976" t="s">
        <v>577</v>
      </c>
      <c r="J1" s="976"/>
      <c r="K1" s="976"/>
      <c r="L1" s="976"/>
      <c r="M1" s="976"/>
    </row>
    <row r="2" spans="2:13" ht="18.75" customHeight="1">
      <c r="B2" s="17"/>
      <c r="C2" s="17"/>
      <c r="D2" s="17"/>
      <c r="E2" s="17"/>
      <c r="F2" s="17"/>
      <c r="G2" s="17"/>
      <c r="H2" s="17"/>
      <c r="I2" s="976" t="s">
        <v>576</v>
      </c>
      <c r="J2" s="976"/>
      <c r="K2" s="976"/>
      <c r="L2" s="976"/>
      <c r="M2" s="976"/>
    </row>
    <row r="3" spans="2:13" ht="18.75" customHeight="1">
      <c r="B3" s="17"/>
      <c r="C3" s="17"/>
      <c r="D3" s="17"/>
      <c r="E3" s="17"/>
      <c r="F3" s="17"/>
      <c r="G3" s="17"/>
      <c r="H3" s="17"/>
      <c r="I3" s="976" t="s">
        <v>973</v>
      </c>
      <c r="J3" s="976"/>
      <c r="K3" s="976"/>
      <c r="L3" s="976"/>
      <c r="M3" s="976"/>
    </row>
    <row r="4" spans="2:10" s="1" customFormat="1" ht="13.5" customHeight="1">
      <c r="B4" s="973" t="s">
        <v>747</v>
      </c>
      <c r="C4" s="973"/>
      <c r="D4" s="973"/>
      <c r="E4" s="973"/>
      <c r="F4" s="973"/>
      <c r="G4" s="973"/>
      <c r="H4" s="973"/>
      <c r="I4" s="973"/>
      <c r="J4" s="973"/>
    </row>
    <row r="5" spans="2:13" s="4" customFormat="1" ht="15.75" customHeight="1">
      <c r="B5" s="974" t="s">
        <v>23</v>
      </c>
      <c r="C5" s="975"/>
      <c r="D5" s="975"/>
      <c r="E5" s="975"/>
      <c r="F5" s="975"/>
      <c r="G5" s="975"/>
      <c r="H5" s="975"/>
      <c r="I5" s="975"/>
      <c r="J5" s="975"/>
      <c r="K5" s="5"/>
      <c r="L5" s="5"/>
      <c r="M5" s="5"/>
    </row>
    <row r="6" spans="2:10" s="1" customFormat="1" ht="12.75">
      <c r="B6" s="973"/>
      <c r="C6" s="973"/>
      <c r="D6" s="973"/>
      <c r="E6" s="973"/>
      <c r="F6" s="973"/>
      <c r="G6" s="973"/>
      <c r="H6" s="973"/>
      <c r="I6" s="973"/>
      <c r="J6" s="973"/>
    </row>
    <row r="7" spans="2:13" ht="18" customHeight="1">
      <c r="B7" s="977" t="s">
        <v>206</v>
      </c>
      <c r="C7" s="977"/>
      <c r="D7" s="977"/>
      <c r="E7" s="977"/>
      <c r="F7" s="977"/>
      <c r="G7" s="977"/>
      <c r="H7" s="977"/>
      <c r="I7" s="977"/>
      <c r="J7" s="977"/>
      <c r="K7" s="6"/>
      <c r="L7" s="6"/>
      <c r="M7" s="6"/>
    </row>
    <row r="8" spans="2:13" ht="15" customHeight="1" thickBot="1">
      <c r="B8" s="978"/>
      <c r="C8" s="978"/>
      <c r="D8" s="978"/>
      <c r="E8" s="978"/>
      <c r="F8" s="978"/>
      <c r="G8" s="978"/>
      <c r="H8" s="978"/>
      <c r="I8" s="978"/>
      <c r="J8" s="978"/>
      <c r="K8" s="7"/>
      <c r="L8" s="7"/>
      <c r="M8" s="7" t="s">
        <v>205</v>
      </c>
    </row>
    <row r="9" spans="1:13" ht="18" customHeight="1">
      <c r="A9" s="1077" t="s">
        <v>379</v>
      </c>
      <c r="B9" s="982" t="s">
        <v>0</v>
      </c>
      <c r="C9" s="982" t="s">
        <v>1</v>
      </c>
      <c r="D9" s="982" t="s">
        <v>2</v>
      </c>
      <c r="E9" s="995" t="s">
        <v>3</v>
      </c>
      <c r="F9" s="995" t="s">
        <v>380</v>
      </c>
      <c r="G9" s="694" t="s">
        <v>201</v>
      </c>
      <c r="H9" s="694" t="s">
        <v>357</v>
      </c>
      <c r="I9" s="1007" t="s">
        <v>202</v>
      </c>
      <c r="J9" s="1007"/>
      <c r="K9" s="982" t="s">
        <v>200</v>
      </c>
      <c r="L9" s="1073" t="s">
        <v>4</v>
      </c>
      <c r="M9" s="979" t="s">
        <v>203</v>
      </c>
    </row>
    <row r="10" spans="1:13" ht="18.75" customHeight="1">
      <c r="A10" s="1078"/>
      <c r="B10" s="983"/>
      <c r="C10" s="983"/>
      <c r="D10" s="983"/>
      <c r="E10" s="996"/>
      <c r="F10" s="996"/>
      <c r="G10" s="938"/>
      <c r="H10" s="938"/>
      <c r="I10" s="1000" t="s">
        <v>22</v>
      </c>
      <c r="J10" s="1003" t="s">
        <v>204</v>
      </c>
      <c r="K10" s="983"/>
      <c r="L10" s="983"/>
      <c r="M10" s="980"/>
    </row>
    <row r="11" spans="1:13" ht="90.75" customHeight="1" thickBot="1">
      <c r="A11" s="1079"/>
      <c r="B11" s="984"/>
      <c r="C11" s="984"/>
      <c r="D11" s="984"/>
      <c r="E11" s="902"/>
      <c r="F11" s="902"/>
      <c r="G11" s="938"/>
      <c r="H11" s="938"/>
      <c r="I11" s="850"/>
      <c r="J11" s="1004"/>
      <c r="K11" s="984"/>
      <c r="L11" s="984"/>
      <c r="M11" s="980"/>
    </row>
    <row r="12" spans="1:13" ht="15" customHeight="1" thickBot="1">
      <c r="A12" s="202"/>
      <c r="B12" s="1006" t="s">
        <v>25</v>
      </c>
      <c r="C12" s="1006"/>
      <c r="D12" s="1006"/>
      <c r="E12" s="1006"/>
      <c r="F12" s="1006"/>
      <c r="G12" s="1006"/>
      <c r="H12" s="1006"/>
      <c r="I12" s="1006"/>
      <c r="J12" s="1006"/>
      <c r="K12" s="213"/>
      <c r="L12" s="213"/>
      <c r="M12" s="214"/>
    </row>
    <row r="13" spans="1:13" ht="15" customHeight="1">
      <c r="A13" s="139"/>
      <c r="B13" s="981" t="s">
        <v>24</v>
      </c>
      <c r="C13" s="981"/>
      <c r="D13" s="981"/>
      <c r="E13" s="981"/>
      <c r="F13" s="981"/>
      <c r="G13" s="981"/>
      <c r="H13" s="981"/>
      <c r="I13" s="981"/>
      <c r="J13" s="981"/>
      <c r="K13" s="215"/>
      <c r="L13" s="215"/>
      <c r="M13" s="216"/>
    </row>
    <row r="14" spans="1:13" ht="15" customHeight="1">
      <c r="A14" s="141"/>
      <c r="B14" s="9" t="s">
        <v>8</v>
      </c>
      <c r="C14" s="904" t="s">
        <v>26</v>
      </c>
      <c r="D14" s="904"/>
      <c r="E14" s="904"/>
      <c r="F14" s="904"/>
      <c r="G14" s="904"/>
      <c r="H14" s="904"/>
      <c r="I14" s="904"/>
      <c r="J14" s="904"/>
      <c r="K14" s="10"/>
      <c r="L14" s="10"/>
      <c r="M14" s="147"/>
    </row>
    <row r="15" spans="1:13" ht="15" customHeight="1" thickBot="1">
      <c r="A15" s="322"/>
      <c r="B15" s="46" t="s">
        <v>8</v>
      </c>
      <c r="C15" s="45" t="s">
        <v>8</v>
      </c>
      <c r="D15" s="783" t="s">
        <v>27</v>
      </c>
      <c r="E15" s="783"/>
      <c r="F15" s="783"/>
      <c r="G15" s="783"/>
      <c r="H15" s="783"/>
      <c r="I15" s="783"/>
      <c r="J15" s="783"/>
      <c r="K15" s="60"/>
      <c r="L15" s="60"/>
      <c r="M15" s="323"/>
    </row>
    <row r="16" spans="1:13" ht="29.25" customHeight="1">
      <c r="A16" s="755">
        <v>1</v>
      </c>
      <c r="B16" s="717" t="s">
        <v>8</v>
      </c>
      <c r="C16" s="719" t="s">
        <v>8</v>
      </c>
      <c r="D16" s="1145">
        <v>3</v>
      </c>
      <c r="E16" s="1147" t="s">
        <v>750</v>
      </c>
      <c r="F16" s="706" t="s">
        <v>383</v>
      </c>
      <c r="G16" s="706" t="s">
        <v>863</v>
      </c>
      <c r="H16" s="706" t="s">
        <v>862</v>
      </c>
      <c r="I16" s="525" t="s">
        <v>837</v>
      </c>
      <c r="J16" s="278">
        <v>3</v>
      </c>
      <c r="K16" s="888" t="s">
        <v>223</v>
      </c>
      <c r="L16" s="278" t="s">
        <v>751</v>
      </c>
      <c r="M16" s="284"/>
    </row>
    <row r="17" spans="1:13" ht="29.25" customHeight="1" thickBot="1">
      <c r="A17" s="757"/>
      <c r="B17" s="718"/>
      <c r="C17" s="720"/>
      <c r="D17" s="1146"/>
      <c r="E17" s="1148"/>
      <c r="F17" s="708"/>
      <c r="G17" s="708"/>
      <c r="H17" s="708"/>
      <c r="I17" s="533" t="s">
        <v>937</v>
      </c>
      <c r="J17" s="279">
        <v>1100</v>
      </c>
      <c r="K17" s="866"/>
      <c r="L17" s="279" t="s">
        <v>18</v>
      </c>
      <c r="M17" s="324"/>
    </row>
    <row r="18" spans="1:13" ht="25.5" customHeight="1">
      <c r="A18" s="1080">
        <v>1</v>
      </c>
      <c r="B18" s="985" t="s">
        <v>8</v>
      </c>
      <c r="C18" s="771" t="s">
        <v>8</v>
      </c>
      <c r="D18" s="779" t="s">
        <v>11</v>
      </c>
      <c r="E18" s="742" t="s">
        <v>16</v>
      </c>
      <c r="F18" s="998" t="s">
        <v>381</v>
      </c>
      <c r="G18" s="685" t="s">
        <v>246</v>
      </c>
      <c r="H18" s="685" t="s">
        <v>470</v>
      </c>
      <c r="I18" s="428" t="s">
        <v>642</v>
      </c>
      <c r="J18" s="678">
        <v>18</v>
      </c>
      <c r="K18" s="678" t="s">
        <v>223</v>
      </c>
      <c r="L18" s="888" t="s">
        <v>751</v>
      </c>
      <c r="M18" s="688">
        <v>4</v>
      </c>
    </row>
    <row r="19" spans="1:13" ht="28.5" customHeight="1" thickBot="1">
      <c r="A19" s="1081"/>
      <c r="B19" s="986"/>
      <c r="C19" s="774"/>
      <c r="D19" s="787"/>
      <c r="E19" s="744"/>
      <c r="F19" s="999"/>
      <c r="G19" s="579" t="s">
        <v>247</v>
      </c>
      <c r="H19" s="579" t="s">
        <v>470</v>
      </c>
      <c r="I19" s="432" t="s">
        <v>643</v>
      </c>
      <c r="J19" s="682">
        <v>11</v>
      </c>
      <c r="K19" s="682" t="s">
        <v>223</v>
      </c>
      <c r="L19" s="866"/>
      <c r="M19" s="869"/>
    </row>
    <row r="20" spans="1:13" ht="40.5" customHeight="1" thickBot="1">
      <c r="A20" s="62">
        <v>1</v>
      </c>
      <c r="B20" s="357" t="s">
        <v>8</v>
      </c>
      <c r="C20" s="359" t="s">
        <v>8</v>
      </c>
      <c r="D20" s="668" t="s">
        <v>13</v>
      </c>
      <c r="E20" s="669" t="s">
        <v>748</v>
      </c>
      <c r="F20" s="684" t="s">
        <v>381</v>
      </c>
      <c r="G20" s="580" t="s">
        <v>248</v>
      </c>
      <c r="H20" s="580" t="s">
        <v>466</v>
      </c>
      <c r="I20" s="462" t="s">
        <v>644</v>
      </c>
      <c r="J20" s="667">
        <v>0</v>
      </c>
      <c r="K20" s="667" t="s">
        <v>223</v>
      </c>
      <c r="L20" s="671" t="s">
        <v>17</v>
      </c>
      <c r="M20" s="677"/>
    </row>
    <row r="21" spans="1:13" ht="18" customHeight="1">
      <c r="A21" s="755">
        <v>1</v>
      </c>
      <c r="B21" s="717" t="s">
        <v>8</v>
      </c>
      <c r="C21" s="719" t="s">
        <v>8</v>
      </c>
      <c r="D21" s="721" t="s">
        <v>35</v>
      </c>
      <c r="E21" s="723" t="s">
        <v>37</v>
      </c>
      <c r="F21" s="1159" t="s">
        <v>383</v>
      </c>
      <c r="G21" s="581" t="s">
        <v>253</v>
      </c>
      <c r="H21" s="1166" t="s">
        <v>429</v>
      </c>
      <c r="I21" s="428" t="s">
        <v>642</v>
      </c>
      <c r="J21" s="426">
        <v>5</v>
      </c>
      <c r="K21" s="426" t="s">
        <v>223</v>
      </c>
      <c r="L21" s="278" t="s">
        <v>32</v>
      </c>
      <c r="M21" s="72"/>
    </row>
    <row r="22" spans="1:13" ht="19.5" customHeight="1" thickBot="1">
      <c r="A22" s="756"/>
      <c r="B22" s="758"/>
      <c r="C22" s="759"/>
      <c r="D22" s="760"/>
      <c r="E22" s="752"/>
      <c r="F22" s="1160"/>
      <c r="G22" s="582" t="s">
        <v>249</v>
      </c>
      <c r="H22" s="1167"/>
      <c r="I22" s="454" t="s">
        <v>645</v>
      </c>
      <c r="J22" s="530">
        <v>20</v>
      </c>
      <c r="K22" s="528" t="s">
        <v>223</v>
      </c>
      <c r="L22" s="361" t="s">
        <v>29</v>
      </c>
      <c r="M22" s="271">
        <v>85.2</v>
      </c>
    </row>
    <row r="23" spans="1:13" ht="27.75" customHeight="1">
      <c r="A23" s="355"/>
      <c r="B23" s="261"/>
      <c r="C23" s="254"/>
      <c r="D23" s="1171" t="s">
        <v>56</v>
      </c>
      <c r="E23" s="723" t="s">
        <v>749</v>
      </c>
      <c r="F23" s="1159" t="s">
        <v>383</v>
      </c>
      <c r="G23" s="581" t="s">
        <v>864</v>
      </c>
      <c r="H23" s="581" t="s">
        <v>466</v>
      </c>
      <c r="I23" s="428" t="s">
        <v>936</v>
      </c>
      <c r="J23" s="583">
        <v>2</v>
      </c>
      <c r="K23" s="426" t="s">
        <v>224</v>
      </c>
      <c r="L23" s="888" t="s">
        <v>18</v>
      </c>
      <c r="M23" s="688">
        <v>9.8</v>
      </c>
    </row>
    <row r="24" spans="1:13" ht="30" customHeight="1">
      <c r="A24" s="358">
        <v>1</v>
      </c>
      <c r="B24" s="130" t="s">
        <v>8</v>
      </c>
      <c r="C24" s="131" t="s">
        <v>8</v>
      </c>
      <c r="D24" s="1172"/>
      <c r="E24" s="752"/>
      <c r="F24" s="1160"/>
      <c r="G24" s="578" t="s">
        <v>865</v>
      </c>
      <c r="H24" s="578" t="s">
        <v>470</v>
      </c>
      <c r="I24" s="418" t="s">
        <v>938</v>
      </c>
      <c r="J24" s="584">
        <v>5</v>
      </c>
      <c r="K24" s="430" t="s">
        <v>236</v>
      </c>
      <c r="L24" s="1168"/>
      <c r="M24" s="876"/>
    </row>
    <row r="25" spans="1:13" ht="32.25" customHeight="1" thickBot="1">
      <c r="A25" s="356"/>
      <c r="B25" s="357"/>
      <c r="C25" s="359"/>
      <c r="D25" s="1173"/>
      <c r="E25" s="724"/>
      <c r="F25" s="1161"/>
      <c r="G25" s="579" t="s">
        <v>866</v>
      </c>
      <c r="H25" s="586" t="s">
        <v>862</v>
      </c>
      <c r="I25" s="432" t="s">
        <v>939</v>
      </c>
      <c r="J25" s="585">
        <v>5</v>
      </c>
      <c r="K25" s="433" t="s">
        <v>236</v>
      </c>
      <c r="L25" s="866"/>
      <c r="M25" s="869"/>
    </row>
    <row r="26" spans="1:13" ht="14.25" customHeight="1">
      <c r="A26" s="360"/>
      <c r="B26" s="58" t="s">
        <v>8</v>
      </c>
      <c r="C26" s="59" t="s">
        <v>8</v>
      </c>
      <c r="D26" s="905" t="s">
        <v>5</v>
      </c>
      <c r="E26" s="905"/>
      <c r="F26" s="905"/>
      <c r="G26" s="70"/>
      <c r="H26" s="70"/>
      <c r="I26" s="269" t="s">
        <v>14</v>
      </c>
      <c r="J26" s="270" t="s">
        <v>14</v>
      </c>
      <c r="K26" s="270"/>
      <c r="L26" s="270"/>
      <c r="M26" s="272">
        <f>SUM(M16:M22)</f>
        <v>89.2</v>
      </c>
    </row>
    <row r="27" spans="1:13" ht="15" customHeight="1" thickBot="1">
      <c r="A27" s="140"/>
      <c r="B27" s="153" t="s">
        <v>8</v>
      </c>
      <c r="C27" s="154">
        <v>2</v>
      </c>
      <c r="D27" s="765" t="s">
        <v>28</v>
      </c>
      <c r="E27" s="765"/>
      <c r="F27" s="765"/>
      <c r="G27" s="765"/>
      <c r="H27" s="765"/>
      <c r="I27" s="765"/>
      <c r="J27" s="765"/>
      <c r="K27" s="148"/>
      <c r="L27" s="148"/>
      <c r="M27" s="149"/>
    </row>
    <row r="28" spans="1:13" ht="26.25" customHeight="1" thickBot="1">
      <c r="A28" s="62">
        <v>1</v>
      </c>
      <c r="B28" s="63" t="s">
        <v>8</v>
      </c>
      <c r="C28" s="254" t="s">
        <v>10</v>
      </c>
      <c r="D28" s="253" t="s">
        <v>10</v>
      </c>
      <c r="E28" s="255" t="s">
        <v>15</v>
      </c>
      <c r="F28" s="266" t="s">
        <v>383</v>
      </c>
      <c r="G28" s="587" t="s">
        <v>318</v>
      </c>
      <c r="H28" s="587" t="s">
        <v>429</v>
      </c>
      <c r="I28" s="545" t="s">
        <v>940</v>
      </c>
      <c r="J28" s="526">
        <v>1300</v>
      </c>
      <c r="K28" s="526" t="s">
        <v>223</v>
      </c>
      <c r="L28" s="252" t="s">
        <v>18</v>
      </c>
      <c r="M28" s="61">
        <v>190</v>
      </c>
    </row>
    <row r="29" spans="1:13" ht="29.25" customHeight="1">
      <c r="A29" s="795">
        <v>1</v>
      </c>
      <c r="B29" s="987" t="s">
        <v>8</v>
      </c>
      <c r="C29" s="969" t="s">
        <v>10</v>
      </c>
      <c r="D29" s="966">
        <v>4</v>
      </c>
      <c r="E29" s="781" t="s">
        <v>467</v>
      </c>
      <c r="F29" s="259" t="s">
        <v>384</v>
      </c>
      <c r="G29" s="572" t="s">
        <v>970</v>
      </c>
      <c r="H29" s="572" t="s">
        <v>430</v>
      </c>
      <c r="I29" s="673" t="s">
        <v>969</v>
      </c>
      <c r="J29" s="678">
        <v>100</v>
      </c>
      <c r="K29" s="678" t="s">
        <v>224</v>
      </c>
      <c r="L29" s="686" t="s">
        <v>29</v>
      </c>
      <c r="M29" s="688">
        <v>106.4</v>
      </c>
    </row>
    <row r="30" spans="1:13" ht="29.25" customHeight="1">
      <c r="A30" s="1076"/>
      <c r="B30" s="988"/>
      <c r="C30" s="970"/>
      <c r="D30" s="991"/>
      <c r="E30" s="918"/>
      <c r="F30" s="993" t="s">
        <v>385</v>
      </c>
      <c r="G30" s="683" t="s">
        <v>471</v>
      </c>
      <c r="H30" s="1001" t="s">
        <v>461</v>
      </c>
      <c r="I30" s="674" t="s">
        <v>472</v>
      </c>
      <c r="J30" s="675">
        <v>1</v>
      </c>
      <c r="K30" s="675" t="s">
        <v>222</v>
      </c>
      <c r="L30" s="687"/>
      <c r="M30" s="689"/>
    </row>
    <row r="31" spans="1:13" ht="24.75" customHeight="1">
      <c r="A31" s="796"/>
      <c r="B31" s="989"/>
      <c r="C31" s="971"/>
      <c r="D31" s="967"/>
      <c r="E31" s="782"/>
      <c r="F31" s="994"/>
      <c r="G31" s="573" t="s">
        <v>468</v>
      </c>
      <c r="H31" s="1002"/>
      <c r="I31" s="559" t="s">
        <v>646</v>
      </c>
      <c r="J31" s="430">
        <v>1</v>
      </c>
      <c r="K31" s="430" t="s">
        <v>280</v>
      </c>
      <c r="L31" s="110" t="s">
        <v>32</v>
      </c>
      <c r="M31" s="267">
        <v>9.4</v>
      </c>
    </row>
    <row r="32" spans="1:13" ht="39" customHeight="1" thickBot="1">
      <c r="A32" s="1082"/>
      <c r="B32" s="990"/>
      <c r="C32" s="972"/>
      <c r="D32" s="992"/>
      <c r="E32" s="1005"/>
      <c r="F32" s="273" t="s">
        <v>383</v>
      </c>
      <c r="G32" s="570" t="s">
        <v>469</v>
      </c>
      <c r="H32" s="273" t="s">
        <v>867</v>
      </c>
      <c r="I32" s="564" t="s">
        <v>578</v>
      </c>
      <c r="J32" s="554">
        <v>100</v>
      </c>
      <c r="K32" s="554" t="s">
        <v>242</v>
      </c>
      <c r="L32" s="274" t="s">
        <v>30</v>
      </c>
      <c r="M32" s="271">
        <v>9.4</v>
      </c>
    </row>
    <row r="33" spans="1:13" ht="26.25" customHeight="1">
      <c r="A33" s="795">
        <v>1</v>
      </c>
      <c r="B33" s="767" t="s">
        <v>8</v>
      </c>
      <c r="C33" s="771" t="s">
        <v>10</v>
      </c>
      <c r="D33" s="966">
        <v>5</v>
      </c>
      <c r="E33" s="742" t="s">
        <v>38</v>
      </c>
      <c r="F33" s="77" t="s">
        <v>384</v>
      </c>
      <c r="G33" s="737" t="s">
        <v>473</v>
      </c>
      <c r="H33" s="572" t="s">
        <v>431</v>
      </c>
      <c r="I33" s="731" t="s">
        <v>578</v>
      </c>
      <c r="J33" s="698">
        <v>80</v>
      </c>
      <c r="K33" s="698" t="s">
        <v>233</v>
      </c>
      <c r="L33" s="78" t="s">
        <v>29</v>
      </c>
      <c r="M33" s="79">
        <v>152.9</v>
      </c>
    </row>
    <row r="34" spans="1:13" ht="28.5" customHeight="1">
      <c r="A34" s="756"/>
      <c r="B34" s="758"/>
      <c r="C34" s="759"/>
      <c r="D34" s="750"/>
      <c r="E34" s="752"/>
      <c r="F34" s="268" t="s">
        <v>398</v>
      </c>
      <c r="G34" s="1009"/>
      <c r="H34" s="573" t="s">
        <v>474</v>
      </c>
      <c r="I34" s="818"/>
      <c r="J34" s="709"/>
      <c r="K34" s="709"/>
      <c r="L34" s="256" t="s">
        <v>32</v>
      </c>
      <c r="M34" s="80">
        <v>13.5</v>
      </c>
    </row>
    <row r="35" spans="1:13" ht="43.5" customHeight="1" thickBot="1">
      <c r="A35" s="797"/>
      <c r="B35" s="770"/>
      <c r="C35" s="774"/>
      <c r="D35" s="968"/>
      <c r="E35" s="950"/>
      <c r="F35" s="81" t="s">
        <v>383</v>
      </c>
      <c r="G35" s="1010"/>
      <c r="H35" s="571" t="s">
        <v>867</v>
      </c>
      <c r="I35" s="732"/>
      <c r="J35" s="710"/>
      <c r="K35" s="710"/>
      <c r="L35" s="82" t="s">
        <v>30</v>
      </c>
      <c r="M35" s="74">
        <v>13.5</v>
      </c>
    </row>
    <row r="36" spans="1:13" ht="14.25" customHeight="1">
      <c r="A36" s="257"/>
      <c r="B36" s="58" t="s">
        <v>8</v>
      </c>
      <c r="C36" s="59" t="s">
        <v>10</v>
      </c>
      <c r="D36" s="905" t="s">
        <v>5</v>
      </c>
      <c r="E36" s="905"/>
      <c r="F36" s="905"/>
      <c r="G36" s="70"/>
      <c r="H36" s="70"/>
      <c r="I36" s="269" t="s">
        <v>14</v>
      </c>
      <c r="J36" s="270" t="s">
        <v>14</v>
      </c>
      <c r="K36" s="270"/>
      <c r="L36" s="270"/>
      <c r="M36" s="272">
        <f>SUM(M28:M35)</f>
        <v>495.0999999999999</v>
      </c>
    </row>
    <row r="37" spans="1:13" ht="15" customHeight="1" thickBot="1">
      <c r="A37" s="140"/>
      <c r="B37" s="153" t="s">
        <v>8</v>
      </c>
      <c r="C37" s="154">
        <v>3</v>
      </c>
      <c r="D37" s="765" t="s">
        <v>33</v>
      </c>
      <c r="E37" s="765"/>
      <c r="F37" s="765"/>
      <c r="G37" s="765"/>
      <c r="H37" s="765"/>
      <c r="I37" s="765"/>
      <c r="J37" s="765"/>
      <c r="K37" s="148"/>
      <c r="L37" s="148"/>
      <c r="M37" s="149"/>
    </row>
    <row r="38" spans="1:13" s="12" customFormat="1" ht="24.75" customHeight="1">
      <c r="A38" s="795">
        <v>1</v>
      </c>
      <c r="B38" s="767" t="s">
        <v>8</v>
      </c>
      <c r="C38" s="771" t="s">
        <v>9</v>
      </c>
      <c r="D38" s="779" t="s">
        <v>21</v>
      </c>
      <c r="E38" s="781" t="s">
        <v>36</v>
      </c>
      <c r="F38" s="964" t="s">
        <v>878</v>
      </c>
      <c r="G38" s="836" t="s">
        <v>879</v>
      </c>
      <c r="H38" s="737" t="s">
        <v>544</v>
      </c>
      <c r="I38" s="837" t="s">
        <v>641</v>
      </c>
      <c r="J38" s="698">
        <v>1</v>
      </c>
      <c r="K38" s="698" t="s">
        <v>233</v>
      </c>
      <c r="L38" s="246" t="s">
        <v>34</v>
      </c>
      <c r="M38" s="72"/>
    </row>
    <row r="39" spans="1:13" s="12" customFormat="1" ht="24.75" customHeight="1" thickBot="1">
      <c r="A39" s="797"/>
      <c r="B39" s="770"/>
      <c r="C39" s="774"/>
      <c r="D39" s="997"/>
      <c r="E39" s="894"/>
      <c r="F39" s="965"/>
      <c r="G39" s="738"/>
      <c r="H39" s="738"/>
      <c r="I39" s="838"/>
      <c r="J39" s="699"/>
      <c r="K39" s="699"/>
      <c r="L39" s="121" t="s">
        <v>18</v>
      </c>
      <c r="M39" s="102"/>
    </row>
    <row r="40" spans="1:13" s="4" customFormat="1" ht="20.25" customHeight="1">
      <c r="A40" s="795">
        <v>1</v>
      </c>
      <c r="B40" s="767" t="s">
        <v>8</v>
      </c>
      <c r="C40" s="771" t="s">
        <v>9</v>
      </c>
      <c r="D40" s="966">
        <v>9</v>
      </c>
      <c r="E40" s="742" t="s">
        <v>39</v>
      </c>
      <c r="F40" s="77" t="s">
        <v>386</v>
      </c>
      <c r="G40" s="572" t="s">
        <v>471</v>
      </c>
      <c r="H40" s="737" t="s">
        <v>430</v>
      </c>
      <c r="I40" s="558" t="s">
        <v>519</v>
      </c>
      <c r="J40" s="426">
        <v>1</v>
      </c>
      <c r="K40" s="426" t="s">
        <v>236</v>
      </c>
      <c r="L40" s="700" t="s">
        <v>29</v>
      </c>
      <c r="M40" s="696">
        <v>108.2</v>
      </c>
    </row>
    <row r="41" spans="1:13" s="4" customFormat="1" ht="18" customHeight="1">
      <c r="A41" s="756"/>
      <c r="B41" s="758"/>
      <c r="C41" s="759"/>
      <c r="D41" s="750"/>
      <c r="E41" s="752"/>
      <c r="F41" s="993" t="s">
        <v>385</v>
      </c>
      <c r="G41" s="573" t="s">
        <v>475</v>
      </c>
      <c r="H41" s="1002"/>
      <c r="I41" s="559" t="s">
        <v>646</v>
      </c>
      <c r="J41" s="430">
        <v>1</v>
      </c>
      <c r="K41" s="430" t="s">
        <v>236</v>
      </c>
      <c r="L41" s="867"/>
      <c r="M41" s="697"/>
    </row>
    <row r="42" spans="1:13" s="4" customFormat="1" ht="12.75" customHeight="1">
      <c r="A42" s="756"/>
      <c r="B42" s="758"/>
      <c r="C42" s="759"/>
      <c r="D42" s="750"/>
      <c r="E42" s="752"/>
      <c r="F42" s="994"/>
      <c r="G42" s="1001" t="s">
        <v>473</v>
      </c>
      <c r="H42" s="1009" t="s">
        <v>461</v>
      </c>
      <c r="I42" s="819" t="s">
        <v>578</v>
      </c>
      <c r="J42" s="841">
        <v>50</v>
      </c>
      <c r="K42" s="841" t="s">
        <v>224</v>
      </c>
      <c r="L42" s="850" t="s">
        <v>31</v>
      </c>
      <c r="M42" s="874">
        <v>47.1</v>
      </c>
    </row>
    <row r="43" spans="1:13" s="4" customFormat="1" ht="15.75" customHeight="1" thickBot="1">
      <c r="A43" s="797"/>
      <c r="B43" s="770"/>
      <c r="C43" s="774"/>
      <c r="D43" s="968"/>
      <c r="E43" s="950"/>
      <c r="F43" s="81" t="s">
        <v>383</v>
      </c>
      <c r="G43" s="1010"/>
      <c r="H43" s="1010"/>
      <c r="I43" s="732"/>
      <c r="J43" s="710"/>
      <c r="K43" s="710"/>
      <c r="L43" s="701"/>
      <c r="M43" s="702"/>
    </row>
    <row r="44" spans="1:13" s="12" customFormat="1" ht="23.25" customHeight="1">
      <c r="A44" s="795">
        <v>1</v>
      </c>
      <c r="B44" s="767" t="s">
        <v>8</v>
      </c>
      <c r="C44" s="771" t="s">
        <v>9</v>
      </c>
      <c r="D44" s="966">
        <v>12</v>
      </c>
      <c r="E44" s="742" t="s">
        <v>868</v>
      </c>
      <c r="F44" s="961" t="s">
        <v>384</v>
      </c>
      <c r="G44" s="737" t="s">
        <v>847</v>
      </c>
      <c r="H44" s="737" t="s">
        <v>366</v>
      </c>
      <c r="I44" s="731" t="s">
        <v>848</v>
      </c>
      <c r="J44" s="698">
        <v>1</v>
      </c>
      <c r="K44" s="698" t="s">
        <v>242</v>
      </c>
      <c r="L44" s="700" t="s">
        <v>29</v>
      </c>
      <c r="M44" s="696"/>
    </row>
    <row r="45" spans="1:13" s="12" customFormat="1" ht="21" customHeight="1">
      <c r="A45" s="796"/>
      <c r="B45" s="768"/>
      <c r="C45" s="772"/>
      <c r="D45" s="967"/>
      <c r="E45" s="743"/>
      <c r="F45" s="962"/>
      <c r="G45" s="1009"/>
      <c r="H45" s="1002"/>
      <c r="I45" s="818"/>
      <c r="J45" s="709"/>
      <c r="K45" s="709"/>
      <c r="L45" s="870"/>
      <c r="M45" s="843"/>
    </row>
    <row r="46" spans="1:13" s="12" customFormat="1" ht="24.75" customHeight="1" thickBot="1">
      <c r="A46" s="797"/>
      <c r="B46" s="770"/>
      <c r="C46" s="774"/>
      <c r="D46" s="968"/>
      <c r="E46" s="950"/>
      <c r="F46" s="515" t="s">
        <v>398</v>
      </c>
      <c r="G46" s="1010"/>
      <c r="H46" s="515" t="s">
        <v>544</v>
      </c>
      <c r="I46" s="732"/>
      <c r="J46" s="710"/>
      <c r="K46" s="710"/>
      <c r="L46" s="701"/>
      <c r="M46" s="702"/>
    </row>
    <row r="47" spans="1:13" ht="15" customHeight="1">
      <c r="A47" s="139"/>
      <c r="B47" s="132" t="s">
        <v>8</v>
      </c>
      <c r="C47" s="134" t="s">
        <v>9</v>
      </c>
      <c r="D47" s="963" t="s">
        <v>5</v>
      </c>
      <c r="E47" s="963"/>
      <c r="F47" s="963"/>
      <c r="G47" s="155"/>
      <c r="H47" s="155"/>
      <c r="I47" s="156" t="s">
        <v>20</v>
      </c>
      <c r="J47" s="151" t="s">
        <v>14</v>
      </c>
      <c r="K47" s="151"/>
      <c r="L47" s="151"/>
      <c r="M47" s="152">
        <f>SUM(M40:M46)</f>
        <v>155.3</v>
      </c>
    </row>
    <row r="48" spans="1:13" ht="15" customHeight="1">
      <c r="A48" s="141"/>
      <c r="B48" s="11" t="s">
        <v>8</v>
      </c>
      <c r="C48" s="768" t="s">
        <v>6</v>
      </c>
      <c r="D48" s="768"/>
      <c r="E48" s="768"/>
      <c r="F48" s="768"/>
      <c r="G48" s="49"/>
      <c r="H48" s="49"/>
      <c r="I48" s="13" t="s">
        <v>14</v>
      </c>
      <c r="J48" s="14" t="s">
        <v>14</v>
      </c>
      <c r="K48" s="14"/>
      <c r="L48" s="14"/>
      <c r="M48" s="157">
        <f>SUM(M47,M26,M36)</f>
        <v>739.5999999999999</v>
      </c>
    </row>
    <row r="49" spans="1:13" ht="15" customHeight="1" thickBot="1">
      <c r="A49" s="140"/>
      <c r="B49" s="778" t="s">
        <v>7</v>
      </c>
      <c r="C49" s="778"/>
      <c r="D49" s="778"/>
      <c r="E49" s="778"/>
      <c r="F49" s="778"/>
      <c r="G49" s="206"/>
      <c r="H49" s="206"/>
      <c r="I49" s="207" t="s">
        <v>14</v>
      </c>
      <c r="J49" s="208" t="s">
        <v>14</v>
      </c>
      <c r="K49" s="208"/>
      <c r="L49" s="208"/>
      <c r="M49" s="209">
        <f>SUM(M48)</f>
        <v>739.5999999999999</v>
      </c>
    </row>
    <row r="50" spans="1:13" s="17" customFormat="1" ht="16.5" customHeight="1">
      <c r="A50" s="203"/>
      <c r="B50" s="957" t="s">
        <v>40</v>
      </c>
      <c r="C50" s="957"/>
      <c r="D50" s="957"/>
      <c r="E50" s="957"/>
      <c r="F50" s="957"/>
      <c r="G50" s="957"/>
      <c r="H50" s="957"/>
      <c r="I50" s="957"/>
      <c r="J50" s="957"/>
      <c r="K50" s="204"/>
      <c r="L50" s="204"/>
      <c r="M50" s="205"/>
    </row>
    <row r="51" spans="1:13" s="17" customFormat="1" ht="15.75" customHeight="1">
      <c r="A51" s="159"/>
      <c r="B51" s="9" t="s">
        <v>8</v>
      </c>
      <c r="C51" s="904" t="s">
        <v>41</v>
      </c>
      <c r="D51" s="904"/>
      <c r="E51" s="904"/>
      <c r="F51" s="904"/>
      <c r="G51" s="904"/>
      <c r="H51" s="904"/>
      <c r="I51" s="904"/>
      <c r="J51" s="904"/>
      <c r="K51" s="10"/>
      <c r="L51" s="10"/>
      <c r="M51" s="147"/>
    </row>
    <row r="52" spans="1:13" s="17" customFormat="1" ht="16.5" customHeight="1" thickBot="1">
      <c r="A52" s="160"/>
      <c r="B52" s="133" t="s">
        <v>8</v>
      </c>
      <c r="C52" s="135" t="s">
        <v>8</v>
      </c>
      <c r="D52" s="765" t="s">
        <v>42</v>
      </c>
      <c r="E52" s="765"/>
      <c r="F52" s="765"/>
      <c r="G52" s="765"/>
      <c r="H52" s="765"/>
      <c r="I52" s="765"/>
      <c r="J52" s="765"/>
      <c r="K52" s="148"/>
      <c r="L52" s="148"/>
      <c r="M52" s="149"/>
    </row>
    <row r="53" spans="1:13" s="17" customFormat="1" ht="18.75" customHeight="1">
      <c r="A53" s="755">
        <v>2</v>
      </c>
      <c r="B53" s="717" t="s">
        <v>8</v>
      </c>
      <c r="C53" s="719" t="s">
        <v>8</v>
      </c>
      <c r="D53" s="721" t="s">
        <v>8</v>
      </c>
      <c r="E53" s="723" t="s">
        <v>43</v>
      </c>
      <c r="F53" s="954" t="s">
        <v>387</v>
      </c>
      <c r="G53" s="1008" t="s">
        <v>290</v>
      </c>
      <c r="H53" s="350"/>
      <c r="I53" s="634" t="s">
        <v>647</v>
      </c>
      <c r="J53" s="426">
        <v>190</v>
      </c>
      <c r="K53" s="426" t="s">
        <v>223</v>
      </c>
      <c r="L53" s="700" t="s">
        <v>32</v>
      </c>
      <c r="M53" s="696">
        <v>1864.2</v>
      </c>
    </row>
    <row r="54" spans="1:13" s="17" customFormat="1" ht="27" customHeight="1">
      <c r="A54" s="756"/>
      <c r="B54" s="758"/>
      <c r="C54" s="759"/>
      <c r="D54" s="760"/>
      <c r="E54" s="752"/>
      <c r="F54" s="955"/>
      <c r="G54" s="960"/>
      <c r="H54" s="635" t="s">
        <v>432</v>
      </c>
      <c r="I54" s="636" t="s">
        <v>648</v>
      </c>
      <c r="J54" s="430">
        <v>190</v>
      </c>
      <c r="K54" s="430" t="s">
        <v>223</v>
      </c>
      <c r="L54" s="870"/>
      <c r="M54" s="843"/>
    </row>
    <row r="55" spans="1:13" s="17" customFormat="1" ht="28.5" customHeight="1">
      <c r="A55" s="756"/>
      <c r="B55" s="758"/>
      <c r="C55" s="759"/>
      <c r="D55" s="760"/>
      <c r="E55" s="752"/>
      <c r="F55" s="955"/>
      <c r="G55" s="637" t="s">
        <v>291</v>
      </c>
      <c r="H55" s="638" t="s">
        <v>432</v>
      </c>
      <c r="I55" s="636" t="s">
        <v>649</v>
      </c>
      <c r="J55" s="430">
        <v>10</v>
      </c>
      <c r="K55" s="430" t="s">
        <v>223</v>
      </c>
      <c r="L55" s="870"/>
      <c r="M55" s="843"/>
    </row>
    <row r="56" spans="1:13" s="17" customFormat="1" ht="18.75" customHeight="1">
      <c r="A56" s="756"/>
      <c r="B56" s="758"/>
      <c r="C56" s="759"/>
      <c r="D56" s="760"/>
      <c r="E56" s="752"/>
      <c r="F56" s="955"/>
      <c r="G56" s="958" t="s">
        <v>292</v>
      </c>
      <c r="H56" s="839" t="s">
        <v>432</v>
      </c>
      <c r="I56" s="639" t="s">
        <v>647</v>
      </c>
      <c r="J56" s="611">
        <v>190</v>
      </c>
      <c r="K56" s="611" t="s">
        <v>223</v>
      </c>
      <c r="L56" s="870"/>
      <c r="M56" s="843"/>
    </row>
    <row r="57" spans="1:13" s="17" customFormat="1" ht="18.75" customHeight="1">
      <c r="A57" s="756"/>
      <c r="B57" s="758"/>
      <c r="C57" s="759"/>
      <c r="D57" s="760"/>
      <c r="E57" s="752"/>
      <c r="F57" s="955"/>
      <c r="G57" s="959"/>
      <c r="H57" s="785"/>
      <c r="I57" s="639" t="s">
        <v>650</v>
      </c>
      <c r="J57" s="611">
        <v>190</v>
      </c>
      <c r="K57" s="611" t="s">
        <v>223</v>
      </c>
      <c r="L57" s="870"/>
      <c r="M57" s="843"/>
    </row>
    <row r="58" spans="1:13" s="17" customFormat="1" ht="18.75" customHeight="1">
      <c r="A58" s="756"/>
      <c r="B58" s="758"/>
      <c r="C58" s="759"/>
      <c r="D58" s="760"/>
      <c r="E58" s="752"/>
      <c r="F58" s="955"/>
      <c r="G58" s="959"/>
      <c r="H58" s="785"/>
      <c r="I58" s="639" t="s">
        <v>651</v>
      </c>
      <c r="J58" s="611">
        <v>80</v>
      </c>
      <c r="K58" s="611" t="s">
        <v>223</v>
      </c>
      <c r="L58" s="870"/>
      <c r="M58" s="843"/>
    </row>
    <row r="59" spans="1:13" s="17" customFormat="1" ht="26.25" customHeight="1">
      <c r="A59" s="756"/>
      <c r="B59" s="758"/>
      <c r="C59" s="759"/>
      <c r="D59" s="760"/>
      <c r="E59" s="752"/>
      <c r="F59" s="955"/>
      <c r="G59" s="959"/>
      <c r="H59" s="785"/>
      <c r="I59" s="639" t="s">
        <v>652</v>
      </c>
      <c r="J59" s="611">
        <v>80</v>
      </c>
      <c r="K59" s="611" t="s">
        <v>223</v>
      </c>
      <c r="L59" s="870"/>
      <c r="M59" s="843"/>
    </row>
    <row r="60" spans="1:13" s="17" customFormat="1" ht="28.5" customHeight="1">
      <c r="A60" s="756"/>
      <c r="B60" s="758"/>
      <c r="C60" s="759"/>
      <c r="D60" s="760"/>
      <c r="E60" s="752"/>
      <c r="F60" s="955"/>
      <c r="G60" s="959"/>
      <c r="H60" s="785"/>
      <c r="I60" s="639" t="s">
        <v>653</v>
      </c>
      <c r="J60" s="611">
        <v>80</v>
      </c>
      <c r="K60" s="611" t="s">
        <v>223</v>
      </c>
      <c r="L60" s="870"/>
      <c r="M60" s="843"/>
    </row>
    <row r="61" spans="1:13" s="17" customFormat="1" ht="29.25" customHeight="1">
      <c r="A61" s="756"/>
      <c r="B61" s="758"/>
      <c r="C61" s="759"/>
      <c r="D61" s="760"/>
      <c r="E61" s="752"/>
      <c r="F61" s="955"/>
      <c r="G61" s="960"/>
      <c r="H61" s="840"/>
      <c r="I61" s="639" t="s">
        <v>654</v>
      </c>
      <c r="J61" s="611">
        <v>10</v>
      </c>
      <c r="K61" s="611" t="s">
        <v>223</v>
      </c>
      <c r="L61" s="870"/>
      <c r="M61" s="843"/>
    </row>
    <row r="62" spans="1:13" s="17" customFormat="1" ht="27" customHeight="1" thickBot="1">
      <c r="A62" s="757"/>
      <c r="B62" s="718"/>
      <c r="C62" s="720"/>
      <c r="D62" s="722"/>
      <c r="E62" s="724"/>
      <c r="F62" s="956"/>
      <c r="G62" s="626" t="s">
        <v>319</v>
      </c>
      <c r="H62" s="626" t="s">
        <v>432</v>
      </c>
      <c r="I62" s="640" t="s">
        <v>583</v>
      </c>
      <c r="J62" s="603">
        <v>5</v>
      </c>
      <c r="K62" s="603" t="s">
        <v>223</v>
      </c>
      <c r="L62" s="701"/>
      <c r="M62" s="702"/>
    </row>
    <row r="63" spans="1:13" s="17" customFormat="1" ht="23.25" customHeight="1">
      <c r="A63" s="795">
        <v>2</v>
      </c>
      <c r="B63" s="767" t="s">
        <v>8</v>
      </c>
      <c r="C63" s="771" t="s">
        <v>8</v>
      </c>
      <c r="D63" s="779" t="s">
        <v>10</v>
      </c>
      <c r="E63" s="742" t="s">
        <v>44</v>
      </c>
      <c r="F63" s="931" t="s">
        <v>388</v>
      </c>
      <c r="G63" s="784" t="s">
        <v>293</v>
      </c>
      <c r="H63" s="784" t="s">
        <v>432</v>
      </c>
      <c r="I63" s="641" t="s">
        <v>655</v>
      </c>
      <c r="J63" s="426">
        <v>5</v>
      </c>
      <c r="K63" s="426" t="s">
        <v>223</v>
      </c>
      <c r="L63" s="700" t="s">
        <v>32</v>
      </c>
      <c r="M63" s="696"/>
    </row>
    <row r="64" spans="1:13" s="17" customFormat="1" ht="23.25" customHeight="1" thickBot="1">
      <c r="A64" s="797"/>
      <c r="B64" s="770"/>
      <c r="C64" s="774"/>
      <c r="D64" s="787"/>
      <c r="E64" s="744"/>
      <c r="F64" s="933"/>
      <c r="G64" s="786"/>
      <c r="H64" s="786"/>
      <c r="I64" s="642" t="s">
        <v>648</v>
      </c>
      <c r="J64" s="433">
        <v>5</v>
      </c>
      <c r="K64" s="433" t="s">
        <v>223</v>
      </c>
      <c r="L64" s="701"/>
      <c r="M64" s="702"/>
    </row>
    <row r="65" spans="1:13" s="17" customFormat="1" ht="18.75" customHeight="1">
      <c r="A65" s="795">
        <v>2</v>
      </c>
      <c r="B65" s="767" t="s">
        <v>8</v>
      </c>
      <c r="C65" s="771" t="s">
        <v>8</v>
      </c>
      <c r="D65" s="779" t="s">
        <v>11</v>
      </c>
      <c r="E65" s="742" t="s">
        <v>45</v>
      </c>
      <c r="F65" s="931" t="s">
        <v>388</v>
      </c>
      <c r="G65" s="784" t="s">
        <v>320</v>
      </c>
      <c r="H65" s="784" t="s">
        <v>433</v>
      </c>
      <c r="I65" s="641" t="s">
        <v>655</v>
      </c>
      <c r="J65" s="426">
        <v>250</v>
      </c>
      <c r="K65" s="426" t="s">
        <v>223</v>
      </c>
      <c r="L65" s="700" t="s">
        <v>32</v>
      </c>
      <c r="M65" s="696">
        <v>2448.9</v>
      </c>
    </row>
    <row r="66" spans="1:13" s="17" customFormat="1" ht="18.75" customHeight="1">
      <c r="A66" s="796"/>
      <c r="B66" s="768"/>
      <c r="C66" s="772"/>
      <c r="D66" s="780"/>
      <c r="E66" s="743"/>
      <c r="F66" s="932"/>
      <c r="G66" s="840"/>
      <c r="H66" s="840"/>
      <c r="I66" s="644" t="s">
        <v>656</v>
      </c>
      <c r="J66" s="430">
        <v>250</v>
      </c>
      <c r="K66" s="430" t="s">
        <v>223</v>
      </c>
      <c r="L66" s="870"/>
      <c r="M66" s="843"/>
    </row>
    <row r="67" spans="1:13" s="17" customFormat="1" ht="18.75" customHeight="1">
      <c r="A67" s="796"/>
      <c r="B67" s="768"/>
      <c r="C67" s="772"/>
      <c r="D67" s="780"/>
      <c r="E67" s="743"/>
      <c r="F67" s="932"/>
      <c r="G67" s="839" t="s">
        <v>294</v>
      </c>
      <c r="H67" s="839" t="s">
        <v>433</v>
      </c>
      <c r="I67" s="644" t="s">
        <v>655</v>
      </c>
      <c r="J67" s="430">
        <v>14000</v>
      </c>
      <c r="K67" s="430" t="s">
        <v>223</v>
      </c>
      <c r="L67" s="870"/>
      <c r="M67" s="843"/>
    </row>
    <row r="68" spans="1:13" s="17" customFormat="1" ht="18.75" customHeight="1">
      <c r="A68" s="796"/>
      <c r="B68" s="768"/>
      <c r="C68" s="772"/>
      <c r="D68" s="780"/>
      <c r="E68" s="743"/>
      <c r="F68" s="932"/>
      <c r="G68" s="840"/>
      <c r="H68" s="840"/>
      <c r="I68" s="644" t="s">
        <v>656</v>
      </c>
      <c r="J68" s="430">
        <v>14000</v>
      </c>
      <c r="K68" s="430" t="s">
        <v>223</v>
      </c>
      <c r="L68" s="870"/>
      <c r="M68" s="843"/>
    </row>
    <row r="69" spans="1:13" s="17" customFormat="1" ht="18.75" customHeight="1">
      <c r="A69" s="796"/>
      <c r="B69" s="768"/>
      <c r="C69" s="772"/>
      <c r="D69" s="780"/>
      <c r="E69" s="743"/>
      <c r="F69" s="932"/>
      <c r="G69" s="839" t="s">
        <v>295</v>
      </c>
      <c r="H69" s="839" t="s">
        <v>434</v>
      </c>
      <c r="I69" s="644" t="s">
        <v>657</v>
      </c>
      <c r="J69" s="430">
        <v>120</v>
      </c>
      <c r="K69" s="430" t="s">
        <v>223</v>
      </c>
      <c r="L69" s="870"/>
      <c r="M69" s="843"/>
    </row>
    <row r="70" spans="1:14" s="17" customFormat="1" ht="21.75" customHeight="1" thickBot="1">
      <c r="A70" s="797"/>
      <c r="B70" s="770"/>
      <c r="C70" s="774"/>
      <c r="D70" s="787"/>
      <c r="E70" s="744"/>
      <c r="F70" s="933"/>
      <c r="G70" s="786"/>
      <c r="H70" s="786"/>
      <c r="I70" s="642" t="s">
        <v>658</v>
      </c>
      <c r="J70" s="433">
        <v>120</v>
      </c>
      <c r="K70" s="433" t="s">
        <v>223</v>
      </c>
      <c r="L70" s="701"/>
      <c r="M70" s="702"/>
      <c r="N70" s="57"/>
    </row>
    <row r="71" spans="1:13" s="17" customFormat="1" ht="22.5" customHeight="1">
      <c r="A71" s="795">
        <v>2</v>
      </c>
      <c r="B71" s="767" t="s">
        <v>8</v>
      </c>
      <c r="C71" s="771" t="s">
        <v>8</v>
      </c>
      <c r="D71" s="779" t="s">
        <v>12</v>
      </c>
      <c r="E71" s="742" t="s">
        <v>46</v>
      </c>
      <c r="F71" s="931" t="s">
        <v>389</v>
      </c>
      <c r="G71" s="706" t="s">
        <v>296</v>
      </c>
      <c r="H71" s="706" t="s">
        <v>435</v>
      </c>
      <c r="I71" s="641" t="s">
        <v>655</v>
      </c>
      <c r="J71" s="426">
        <v>5500</v>
      </c>
      <c r="K71" s="426" t="s">
        <v>223</v>
      </c>
      <c r="L71" s="700" t="s">
        <v>47</v>
      </c>
      <c r="M71" s="696">
        <v>1320</v>
      </c>
    </row>
    <row r="72" spans="1:13" s="17" customFormat="1" ht="22.5" customHeight="1">
      <c r="A72" s="1076"/>
      <c r="B72" s="793"/>
      <c r="C72" s="905"/>
      <c r="D72" s="825"/>
      <c r="E72" s="934"/>
      <c r="F72" s="936"/>
      <c r="G72" s="707"/>
      <c r="H72" s="707"/>
      <c r="I72" s="644" t="s">
        <v>648</v>
      </c>
      <c r="J72" s="430">
        <v>5500</v>
      </c>
      <c r="K72" s="430" t="s">
        <v>223</v>
      </c>
      <c r="L72" s="870"/>
      <c r="M72" s="843"/>
    </row>
    <row r="73" spans="1:13" s="17" customFormat="1" ht="33" customHeight="1" thickBot="1">
      <c r="A73" s="797"/>
      <c r="B73" s="770"/>
      <c r="C73" s="774"/>
      <c r="D73" s="787"/>
      <c r="E73" s="744"/>
      <c r="F73" s="933"/>
      <c r="G73" s="708"/>
      <c r="H73" s="708"/>
      <c r="I73" s="642" t="s">
        <v>659</v>
      </c>
      <c r="J73" s="433">
        <v>3</v>
      </c>
      <c r="K73" s="433" t="s">
        <v>223</v>
      </c>
      <c r="L73" s="701"/>
      <c r="M73" s="702"/>
    </row>
    <row r="74" spans="1:13" s="17" customFormat="1" ht="23.25" customHeight="1">
      <c r="A74" s="795">
        <v>2</v>
      </c>
      <c r="B74" s="767" t="s">
        <v>8</v>
      </c>
      <c r="C74" s="771" t="s">
        <v>8</v>
      </c>
      <c r="D74" s="779" t="s">
        <v>48</v>
      </c>
      <c r="E74" s="742" t="s">
        <v>49</v>
      </c>
      <c r="F74" s="931" t="s">
        <v>389</v>
      </c>
      <c r="G74" s="784" t="s">
        <v>297</v>
      </c>
      <c r="H74" s="784" t="s">
        <v>436</v>
      </c>
      <c r="I74" s="641" t="s">
        <v>660</v>
      </c>
      <c r="J74" s="426">
        <v>2600</v>
      </c>
      <c r="K74" s="426" t="s">
        <v>223</v>
      </c>
      <c r="L74" s="700" t="s">
        <v>47</v>
      </c>
      <c r="M74" s="696">
        <v>700</v>
      </c>
    </row>
    <row r="75" spans="1:13" s="17" customFormat="1" ht="23.25" customHeight="1">
      <c r="A75" s="1076"/>
      <c r="B75" s="793"/>
      <c r="C75" s="905"/>
      <c r="D75" s="825"/>
      <c r="E75" s="934"/>
      <c r="F75" s="936"/>
      <c r="G75" s="785"/>
      <c r="H75" s="785"/>
      <c r="I75" s="644" t="s">
        <v>661</v>
      </c>
      <c r="J75" s="430">
        <v>2600</v>
      </c>
      <c r="K75" s="430" t="s">
        <v>223</v>
      </c>
      <c r="L75" s="870"/>
      <c r="M75" s="843"/>
    </row>
    <row r="76" spans="1:13" s="17" customFormat="1" ht="33" customHeight="1">
      <c r="A76" s="1076"/>
      <c r="B76" s="793"/>
      <c r="C76" s="905"/>
      <c r="D76" s="825"/>
      <c r="E76" s="934"/>
      <c r="F76" s="936"/>
      <c r="G76" s="840"/>
      <c r="H76" s="840"/>
      <c r="I76" s="644" t="s">
        <v>659</v>
      </c>
      <c r="J76" s="430">
        <v>1</v>
      </c>
      <c r="K76" s="430" t="s">
        <v>223</v>
      </c>
      <c r="L76" s="870"/>
      <c r="M76" s="843"/>
    </row>
    <row r="77" spans="1:13" s="17" customFormat="1" ht="54" customHeight="1" thickBot="1">
      <c r="A77" s="797"/>
      <c r="B77" s="770"/>
      <c r="C77" s="774"/>
      <c r="D77" s="787"/>
      <c r="E77" s="744"/>
      <c r="F77" s="933"/>
      <c r="G77" s="618" t="s">
        <v>323</v>
      </c>
      <c r="H77" s="618" t="s">
        <v>436</v>
      </c>
      <c r="I77" s="645" t="s">
        <v>662</v>
      </c>
      <c r="J77" s="433">
        <v>300</v>
      </c>
      <c r="K77" s="433" t="s">
        <v>223</v>
      </c>
      <c r="L77" s="701"/>
      <c r="M77" s="702"/>
    </row>
    <row r="78" spans="1:13" s="17" customFormat="1" ht="24.75" customHeight="1">
      <c r="A78" s="795">
        <v>2</v>
      </c>
      <c r="B78" s="767" t="s">
        <v>8</v>
      </c>
      <c r="C78" s="771" t="s">
        <v>8</v>
      </c>
      <c r="D78" s="779" t="s">
        <v>13</v>
      </c>
      <c r="E78" s="742" t="s">
        <v>50</v>
      </c>
      <c r="F78" s="954" t="s">
        <v>389</v>
      </c>
      <c r="G78" s="784" t="s">
        <v>321</v>
      </c>
      <c r="H78" s="612" t="s">
        <v>437</v>
      </c>
      <c r="I78" s="641" t="s">
        <v>655</v>
      </c>
      <c r="J78" s="426">
        <v>450</v>
      </c>
      <c r="K78" s="426" t="s">
        <v>223</v>
      </c>
      <c r="L78" s="686" t="s">
        <v>51</v>
      </c>
      <c r="M78" s="696">
        <v>176.5</v>
      </c>
    </row>
    <row r="79" spans="1:13" s="17" customFormat="1" ht="24.75" customHeight="1">
      <c r="A79" s="1076"/>
      <c r="B79" s="793"/>
      <c r="C79" s="905"/>
      <c r="D79" s="825"/>
      <c r="E79" s="934"/>
      <c r="F79" s="955"/>
      <c r="G79" s="840"/>
      <c r="H79" s="616"/>
      <c r="I79" s="644" t="s">
        <v>656</v>
      </c>
      <c r="J79" s="430">
        <v>450</v>
      </c>
      <c r="K79" s="430" t="s">
        <v>223</v>
      </c>
      <c r="L79" s="740"/>
      <c r="M79" s="843"/>
    </row>
    <row r="80" spans="1:13" s="17" customFormat="1" ht="20.25" customHeight="1">
      <c r="A80" s="1076"/>
      <c r="B80" s="793"/>
      <c r="C80" s="905"/>
      <c r="D80" s="825"/>
      <c r="E80" s="934"/>
      <c r="F80" s="955"/>
      <c r="G80" s="839" t="s">
        <v>298</v>
      </c>
      <c r="H80" s="839" t="s">
        <v>437</v>
      </c>
      <c r="I80" s="644" t="s">
        <v>655</v>
      </c>
      <c r="J80" s="430">
        <v>3</v>
      </c>
      <c r="K80" s="430" t="s">
        <v>223</v>
      </c>
      <c r="L80" s="740"/>
      <c r="M80" s="843"/>
    </row>
    <row r="81" spans="1:13" s="17" customFormat="1" ht="27" customHeight="1">
      <c r="A81" s="1076"/>
      <c r="B81" s="793"/>
      <c r="C81" s="905"/>
      <c r="D81" s="825"/>
      <c r="E81" s="934"/>
      <c r="F81" s="955"/>
      <c r="G81" s="785"/>
      <c r="H81" s="785"/>
      <c r="I81" s="644" t="s">
        <v>663</v>
      </c>
      <c r="J81" s="430">
        <v>3</v>
      </c>
      <c r="K81" s="430" t="s">
        <v>223</v>
      </c>
      <c r="L81" s="740"/>
      <c r="M81" s="843"/>
    </row>
    <row r="82" spans="1:13" s="17" customFormat="1" ht="18" customHeight="1" thickBot="1">
      <c r="A82" s="797"/>
      <c r="B82" s="770"/>
      <c r="C82" s="774"/>
      <c r="D82" s="787"/>
      <c r="E82" s="744"/>
      <c r="F82" s="956"/>
      <c r="G82" s="786"/>
      <c r="H82" s="786"/>
      <c r="I82" s="642" t="s">
        <v>664</v>
      </c>
      <c r="J82" s="433">
        <v>3</v>
      </c>
      <c r="K82" s="433" t="s">
        <v>223</v>
      </c>
      <c r="L82" s="741"/>
      <c r="M82" s="702"/>
    </row>
    <row r="83" spans="1:13" s="19" customFormat="1" ht="30" customHeight="1">
      <c r="A83" s="795">
        <v>2</v>
      </c>
      <c r="B83" s="767" t="s">
        <v>8</v>
      </c>
      <c r="C83" s="771" t="s">
        <v>8</v>
      </c>
      <c r="D83" s="779" t="s">
        <v>21</v>
      </c>
      <c r="E83" s="742" t="s">
        <v>52</v>
      </c>
      <c r="F83" s="909" t="s">
        <v>389</v>
      </c>
      <c r="G83" s="784" t="s">
        <v>299</v>
      </c>
      <c r="H83" s="784" t="s">
        <v>438</v>
      </c>
      <c r="I83" s="641" t="s">
        <v>665</v>
      </c>
      <c r="J83" s="426">
        <v>1060</v>
      </c>
      <c r="K83" s="426" t="s">
        <v>223</v>
      </c>
      <c r="L83" s="78" t="s">
        <v>51</v>
      </c>
      <c r="M83" s="124">
        <v>250.7</v>
      </c>
    </row>
    <row r="84" spans="1:13" s="19" customFormat="1" ht="26.25" customHeight="1">
      <c r="A84" s="796"/>
      <c r="B84" s="768"/>
      <c r="C84" s="772"/>
      <c r="D84" s="780"/>
      <c r="E84" s="743"/>
      <c r="F84" s="910"/>
      <c r="G84" s="840"/>
      <c r="H84" s="840"/>
      <c r="I84" s="644" t="s">
        <v>666</v>
      </c>
      <c r="J84" s="430">
        <v>1060</v>
      </c>
      <c r="K84" s="430" t="s">
        <v>223</v>
      </c>
      <c r="L84" s="902" t="s">
        <v>18</v>
      </c>
      <c r="M84" s="1102">
        <v>44</v>
      </c>
    </row>
    <row r="85" spans="1:13" s="17" customFormat="1" ht="31.5" customHeight="1" thickBot="1">
      <c r="A85" s="797"/>
      <c r="B85" s="770"/>
      <c r="C85" s="774"/>
      <c r="D85" s="787"/>
      <c r="E85" s="744"/>
      <c r="F85" s="911"/>
      <c r="G85" s="618" t="s">
        <v>300</v>
      </c>
      <c r="H85" s="618" t="s">
        <v>438</v>
      </c>
      <c r="I85" s="642" t="s">
        <v>664</v>
      </c>
      <c r="J85" s="433">
        <v>16</v>
      </c>
      <c r="K85" s="433" t="s">
        <v>223</v>
      </c>
      <c r="L85" s="903"/>
      <c r="M85" s="1103"/>
    </row>
    <row r="86" spans="1:13" s="19" customFormat="1" ht="30.75" customHeight="1">
      <c r="A86" s="795">
        <v>2</v>
      </c>
      <c r="B86" s="767" t="s">
        <v>8</v>
      </c>
      <c r="C86" s="771" t="s">
        <v>8</v>
      </c>
      <c r="D86" s="779" t="s">
        <v>53</v>
      </c>
      <c r="E86" s="742" t="s">
        <v>54</v>
      </c>
      <c r="F86" s="784" t="s">
        <v>389</v>
      </c>
      <c r="G86" s="784" t="s">
        <v>301</v>
      </c>
      <c r="H86" s="784" t="s">
        <v>438</v>
      </c>
      <c r="I86" s="641" t="s">
        <v>941</v>
      </c>
      <c r="J86" s="426">
        <v>1060</v>
      </c>
      <c r="K86" s="426" t="s">
        <v>236</v>
      </c>
      <c r="L86" s="700" t="s">
        <v>51</v>
      </c>
      <c r="M86" s="696">
        <v>57</v>
      </c>
    </row>
    <row r="87" spans="1:13" s="19" customFormat="1" ht="24.75" customHeight="1">
      <c r="A87" s="1076"/>
      <c r="B87" s="793"/>
      <c r="C87" s="905"/>
      <c r="D87" s="825"/>
      <c r="E87" s="934"/>
      <c r="F87" s="785"/>
      <c r="G87" s="840"/>
      <c r="H87" s="840"/>
      <c r="I87" s="644" t="s">
        <v>942</v>
      </c>
      <c r="J87" s="430">
        <v>1060</v>
      </c>
      <c r="K87" s="430" t="s">
        <v>236</v>
      </c>
      <c r="L87" s="870"/>
      <c r="M87" s="843"/>
    </row>
    <row r="88" spans="1:13" s="17" customFormat="1" ht="28.5" customHeight="1" thickBot="1">
      <c r="A88" s="797"/>
      <c r="B88" s="770"/>
      <c r="C88" s="774"/>
      <c r="D88" s="787"/>
      <c r="E88" s="744"/>
      <c r="F88" s="786"/>
      <c r="G88" s="613" t="s">
        <v>300</v>
      </c>
      <c r="H88" s="613" t="s">
        <v>438</v>
      </c>
      <c r="I88" s="642" t="s">
        <v>664</v>
      </c>
      <c r="J88" s="433">
        <v>1</v>
      </c>
      <c r="K88" s="433" t="s">
        <v>224</v>
      </c>
      <c r="L88" s="701"/>
      <c r="M88" s="702"/>
    </row>
    <row r="89" spans="1:13" s="17" customFormat="1" ht="24.75" customHeight="1">
      <c r="A89" s="795">
        <v>2</v>
      </c>
      <c r="B89" s="767" t="s">
        <v>8</v>
      </c>
      <c r="C89" s="771" t="s">
        <v>8</v>
      </c>
      <c r="D89" s="779" t="s">
        <v>35</v>
      </c>
      <c r="E89" s="742" t="s">
        <v>55</v>
      </c>
      <c r="F89" s="909" t="s">
        <v>389</v>
      </c>
      <c r="G89" s="784" t="s">
        <v>322</v>
      </c>
      <c r="H89" s="784" t="s">
        <v>439</v>
      </c>
      <c r="I89" s="641" t="s">
        <v>647</v>
      </c>
      <c r="J89" s="426">
        <v>150</v>
      </c>
      <c r="K89" s="426" t="s">
        <v>223</v>
      </c>
      <c r="L89" s="694" t="s">
        <v>18</v>
      </c>
      <c r="M89" s="696">
        <v>12</v>
      </c>
    </row>
    <row r="90" spans="1:13" s="17" customFormat="1" ht="24.75" customHeight="1">
      <c r="A90" s="796"/>
      <c r="B90" s="768"/>
      <c r="C90" s="772"/>
      <c r="D90" s="780"/>
      <c r="E90" s="743"/>
      <c r="F90" s="910"/>
      <c r="G90" s="785"/>
      <c r="H90" s="785"/>
      <c r="I90" s="644" t="s">
        <v>667</v>
      </c>
      <c r="J90" s="110">
        <v>12</v>
      </c>
      <c r="K90" s="110" t="s">
        <v>223</v>
      </c>
      <c r="L90" s="938"/>
      <c r="M90" s="843"/>
    </row>
    <row r="91" spans="1:13" s="17" customFormat="1" ht="29.25" customHeight="1" thickBot="1">
      <c r="A91" s="797"/>
      <c r="B91" s="770"/>
      <c r="C91" s="774"/>
      <c r="D91" s="787"/>
      <c r="E91" s="744"/>
      <c r="F91" s="911"/>
      <c r="G91" s="786"/>
      <c r="H91" s="786"/>
      <c r="I91" s="642" t="s">
        <v>668</v>
      </c>
      <c r="J91" s="433">
        <v>22</v>
      </c>
      <c r="K91" s="433" t="s">
        <v>223</v>
      </c>
      <c r="L91" s="903"/>
      <c r="M91" s="702"/>
    </row>
    <row r="92" spans="1:13" s="17" customFormat="1" ht="49.5" customHeight="1" thickBot="1">
      <c r="A92" s="62">
        <v>2</v>
      </c>
      <c r="B92" s="63" t="s">
        <v>8</v>
      </c>
      <c r="C92" s="64" t="s">
        <v>8</v>
      </c>
      <c r="D92" s="65" t="s">
        <v>56</v>
      </c>
      <c r="E92" s="118" t="s">
        <v>57</v>
      </c>
      <c r="F92" s="123" t="s">
        <v>930</v>
      </c>
      <c r="G92" s="123" t="s">
        <v>574</v>
      </c>
      <c r="H92" s="123" t="s">
        <v>933</v>
      </c>
      <c r="I92" s="643" t="s">
        <v>669</v>
      </c>
      <c r="J92" s="67">
        <v>53000</v>
      </c>
      <c r="K92" s="67" t="s">
        <v>223</v>
      </c>
      <c r="L92" s="119" t="s">
        <v>18</v>
      </c>
      <c r="M92" s="105">
        <v>40</v>
      </c>
    </row>
    <row r="93" spans="1:13" s="17" customFormat="1" ht="24" customHeight="1">
      <c r="A93" s="756">
        <v>2</v>
      </c>
      <c r="B93" s="758" t="s">
        <v>8</v>
      </c>
      <c r="C93" s="759" t="s">
        <v>8</v>
      </c>
      <c r="D93" s="760" t="s">
        <v>58</v>
      </c>
      <c r="E93" s="938" t="s">
        <v>59</v>
      </c>
      <c r="F93" s="936" t="s">
        <v>384</v>
      </c>
      <c r="G93" s="840" t="s">
        <v>342</v>
      </c>
      <c r="H93" s="785" t="s">
        <v>440</v>
      </c>
      <c r="I93" s="456" t="s">
        <v>815</v>
      </c>
      <c r="J93" s="457">
        <v>1</v>
      </c>
      <c r="K93" s="457" t="s">
        <v>221</v>
      </c>
      <c r="L93" s="740" t="s">
        <v>51</v>
      </c>
      <c r="M93" s="876">
        <v>83.5</v>
      </c>
    </row>
    <row r="94" spans="1:15" s="17" customFormat="1" ht="24" customHeight="1">
      <c r="A94" s="756"/>
      <c r="B94" s="758"/>
      <c r="C94" s="759"/>
      <c r="D94" s="760"/>
      <c r="E94" s="938"/>
      <c r="F94" s="932"/>
      <c r="G94" s="910"/>
      <c r="H94" s="840"/>
      <c r="I94" s="418" t="s">
        <v>816</v>
      </c>
      <c r="J94" s="430">
        <v>100</v>
      </c>
      <c r="K94" s="430" t="s">
        <v>224</v>
      </c>
      <c r="L94" s="740"/>
      <c r="M94" s="876"/>
      <c r="N94" s="340"/>
      <c r="O94" s="57"/>
    </row>
    <row r="95" spans="1:15" s="17" customFormat="1" ht="26.25" customHeight="1">
      <c r="A95" s="756"/>
      <c r="B95" s="758"/>
      <c r="C95" s="759"/>
      <c r="D95" s="760"/>
      <c r="E95" s="938"/>
      <c r="F95" s="18" t="s">
        <v>390</v>
      </c>
      <c r="G95" s="839" t="s">
        <v>343</v>
      </c>
      <c r="H95" s="839" t="s">
        <v>764</v>
      </c>
      <c r="I95" s="819" t="s">
        <v>943</v>
      </c>
      <c r="J95" s="841">
        <f>3+2+4+3+5+9+16+25</f>
        <v>67</v>
      </c>
      <c r="K95" s="841" t="s">
        <v>223</v>
      </c>
      <c r="L95" s="740"/>
      <c r="M95" s="876"/>
      <c r="N95" s="340"/>
      <c r="O95" s="57"/>
    </row>
    <row r="96" spans="1:13" s="17" customFormat="1" ht="26.25" customHeight="1">
      <c r="A96" s="756"/>
      <c r="B96" s="758"/>
      <c r="C96" s="759"/>
      <c r="D96" s="760"/>
      <c r="E96" s="938"/>
      <c r="F96" s="18" t="s">
        <v>391</v>
      </c>
      <c r="G96" s="785"/>
      <c r="H96" s="785"/>
      <c r="I96" s="818"/>
      <c r="J96" s="709"/>
      <c r="K96" s="709"/>
      <c r="L96" s="740"/>
      <c r="M96" s="876"/>
    </row>
    <row r="97" spans="1:13" s="17" customFormat="1" ht="29.25" customHeight="1">
      <c r="A97" s="756"/>
      <c r="B97" s="758"/>
      <c r="C97" s="759"/>
      <c r="D97" s="760"/>
      <c r="E97" s="938"/>
      <c r="F97" s="18" t="s">
        <v>392</v>
      </c>
      <c r="G97" s="785"/>
      <c r="H97" s="785"/>
      <c r="I97" s="818"/>
      <c r="J97" s="709"/>
      <c r="K97" s="709"/>
      <c r="L97" s="740"/>
      <c r="M97" s="876"/>
    </row>
    <row r="98" spans="1:13" s="17" customFormat="1" ht="25.5" customHeight="1">
      <c r="A98" s="756"/>
      <c r="B98" s="758"/>
      <c r="C98" s="759"/>
      <c r="D98" s="760"/>
      <c r="E98" s="938"/>
      <c r="F98" s="52" t="s">
        <v>393</v>
      </c>
      <c r="G98" s="785"/>
      <c r="H98" s="785"/>
      <c r="I98" s="820"/>
      <c r="J98" s="842"/>
      <c r="K98" s="842"/>
      <c r="L98" s="687"/>
      <c r="M98" s="689"/>
    </row>
    <row r="99" spans="1:13" s="17" customFormat="1" ht="27" customHeight="1">
      <c r="A99" s="756"/>
      <c r="B99" s="758"/>
      <c r="C99" s="759"/>
      <c r="D99" s="760"/>
      <c r="E99" s="938"/>
      <c r="F99" s="18" t="s">
        <v>394</v>
      </c>
      <c r="G99" s="785"/>
      <c r="H99" s="785"/>
      <c r="I99" s="819" t="s">
        <v>670</v>
      </c>
      <c r="J99" s="841">
        <f>25+17+45+26+50+22+50</f>
        <v>235</v>
      </c>
      <c r="K99" s="841" t="s">
        <v>223</v>
      </c>
      <c r="L99" s="870" t="s">
        <v>18</v>
      </c>
      <c r="M99" s="843">
        <v>80</v>
      </c>
    </row>
    <row r="100" spans="1:13" s="17" customFormat="1" ht="24.75" customHeight="1">
      <c r="A100" s="756"/>
      <c r="B100" s="758"/>
      <c r="C100" s="759"/>
      <c r="D100" s="760"/>
      <c r="E100" s="938"/>
      <c r="F100" s="18" t="s">
        <v>395</v>
      </c>
      <c r="G100" s="785"/>
      <c r="H100" s="785"/>
      <c r="I100" s="818"/>
      <c r="J100" s="709"/>
      <c r="K100" s="709"/>
      <c r="L100" s="870"/>
      <c r="M100" s="843"/>
    </row>
    <row r="101" spans="1:13" s="17" customFormat="1" ht="25.5" customHeight="1">
      <c r="A101" s="756"/>
      <c r="B101" s="758"/>
      <c r="C101" s="759"/>
      <c r="D101" s="760"/>
      <c r="E101" s="938"/>
      <c r="F101" s="18" t="s">
        <v>396</v>
      </c>
      <c r="G101" s="785"/>
      <c r="H101" s="785"/>
      <c r="I101" s="818"/>
      <c r="J101" s="709"/>
      <c r="K101" s="709"/>
      <c r="L101" s="870"/>
      <c r="M101" s="843"/>
    </row>
    <row r="102" spans="1:13" s="17" customFormat="1" ht="25.5" customHeight="1" thickBot="1">
      <c r="A102" s="756"/>
      <c r="B102" s="758"/>
      <c r="C102" s="759"/>
      <c r="D102" s="760"/>
      <c r="E102" s="938"/>
      <c r="F102" s="52" t="s">
        <v>397</v>
      </c>
      <c r="G102" s="785"/>
      <c r="H102" s="785"/>
      <c r="I102" s="818"/>
      <c r="J102" s="709"/>
      <c r="K102" s="709"/>
      <c r="L102" s="870"/>
      <c r="M102" s="843"/>
    </row>
    <row r="103" spans="1:13" s="17" customFormat="1" ht="46.5" customHeight="1" thickBot="1">
      <c r="A103" s="62">
        <v>2</v>
      </c>
      <c r="B103" s="63" t="s">
        <v>8</v>
      </c>
      <c r="C103" s="64" t="s">
        <v>8</v>
      </c>
      <c r="D103" s="65" t="s">
        <v>61</v>
      </c>
      <c r="E103" s="118" t="s">
        <v>62</v>
      </c>
      <c r="F103" s="123" t="s">
        <v>384</v>
      </c>
      <c r="G103" s="123" t="s">
        <v>62</v>
      </c>
      <c r="H103" s="123" t="s">
        <v>441</v>
      </c>
      <c r="I103" s="76" t="s">
        <v>944</v>
      </c>
      <c r="J103" s="67">
        <v>3</v>
      </c>
      <c r="K103" s="67" t="s">
        <v>223</v>
      </c>
      <c r="L103" s="68" t="s">
        <v>51</v>
      </c>
      <c r="M103" s="69">
        <v>0.2</v>
      </c>
    </row>
    <row r="104" spans="1:13" s="17" customFormat="1" ht="27" customHeight="1">
      <c r="A104" s="1076">
        <v>2</v>
      </c>
      <c r="B104" s="793" t="s">
        <v>8</v>
      </c>
      <c r="C104" s="905" t="s">
        <v>8</v>
      </c>
      <c r="D104" s="825" t="s">
        <v>63</v>
      </c>
      <c r="E104" s="752" t="s">
        <v>64</v>
      </c>
      <c r="F104" s="955" t="s">
        <v>388</v>
      </c>
      <c r="G104" s="785" t="s">
        <v>302</v>
      </c>
      <c r="H104" s="785" t="s">
        <v>365</v>
      </c>
      <c r="I104" s="818" t="s">
        <v>945</v>
      </c>
      <c r="J104" s="709">
        <v>70</v>
      </c>
      <c r="K104" s="709" t="s">
        <v>223</v>
      </c>
      <c r="L104" s="265" t="s">
        <v>51</v>
      </c>
      <c r="M104" s="264">
        <v>3</v>
      </c>
    </row>
    <row r="105" spans="1:13" s="17" customFormat="1" ht="27" customHeight="1" thickBot="1">
      <c r="A105" s="797"/>
      <c r="B105" s="770"/>
      <c r="C105" s="774"/>
      <c r="D105" s="787"/>
      <c r="E105" s="724"/>
      <c r="F105" s="956"/>
      <c r="G105" s="786"/>
      <c r="H105" s="786"/>
      <c r="I105" s="732"/>
      <c r="J105" s="710"/>
      <c r="K105" s="710"/>
      <c r="L105" s="82" t="s">
        <v>18</v>
      </c>
      <c r="M105" s="74">
        <v>2</v>
      </c>
    </row>
    <row r="106" spans="1:13" s="17" customFormat="1" ht="16.5" customHeight="1">
      <c r="A106" s="99"/>
      <c r="B106" s="58" t="s">
        <v>8</v>
      </c>
      <c r="C106" s="59" t="s">
        <v>8</v>
      </c>
      <c r="D106" s="905" t="s">
        <v>5</v>
      </c>
      <c r="E106" s="905"/>
      <c r="F106" s="905"/>
      <c r="G106" s="70"/>
      <c r="H106" s="70"/>
      <c r="I106" s="111" t="s">
        <v>14</v>
      </c>
      <c r="J106" s="125"/>
      <c r="K106" s="125"/>
      <c r="L106" s="125"/>
      <c r="M106" s="100">
        <f>SUM(M53:M105)</f>
        <v>7082</v>
      </c>
    </row>
    <row r="107" spans="1:13" s="17" customFormat="1" ht="17.25" customHeight="1" thickBot="1">
      <c r="A107" s="83"/>
      <c r="B107" s="46" t="s">
        <v>8</v>
      </c>
      <c r="C107" s="45" t="s">
        <v>10</v>
      </c>
      <c r="D107" s="783" t="s">
        <v>65</v>
      </c>
      <c r="E107" s="783"/>
      <c r="F107" s="783"/>
      <c r="G107" s="783"/>
      <c r="H107" s="783"/>
      <c r="I107" s="783"/>
      <c r="J107" s="783"/>
      <c r="K107" s="60"/>
      <c r="L107" s="60"/>
      <c r="M107" s="60"/>
    </row>
    <row r="108" spans="1:13" s="17" customFormat="1" ht="55.5" customHeight="1" thickBot="1">
      <c r="A108" s="334">
        <v>2</v>
      </c>
      <c r="B108" s="132" t="s">
        <v>8</v>
      </c>
      <c r="C108" s="134" t="s">
        <v>10</v>
      </c>
      <c r="D108" s="226" t="s">
        <v>8</v>
      </c>
      <c r="E108" s="255" t="s">
        <v>465</v>
      </c>
      <c r="F108" s="224" t="s">
        <v>388</v>
      </c>
      <c r="G108" s="612" t="s">
        <v>529</v>
      </c>
      <c r="H108" s="612"/>
      <c r="I108" s="646" t="s">
        <v>946</v>
      </c>
      <c r="J108" s="602">
        <v>40</v>
      </c>
      <c r="K108" s="602" t="s">
        <v>223</v>
      </c>
      <c r="L108" s="336" t="s">
        <v>18</v>
      </c>
      <c r="M108" s="335">
        <v>244.2</v>
      </c>
    </row>
    <row r="109" spans="1:13" s="17" customFormat="1" ht="32.25" customHeight="1">
      <c r="A109" s="795">
        <v>2</v>
      </c>
      <c r="B109" s="767" t="s">
        <v>8</v>
      </c>
      <c r="C109" s="771" t="s">
        <v>10</v>
      </c>
      <c r="D109" s="1011" t="s">
        <v>10</v>
      </c>
      <c r="E109" s="742" t="s">
        <v>752</v>
      </c>
      <c r="F109" s="906" t="s">
        <v>388</v>
      </c>
      <c r="G109" s="617" t="s">
        <v>303</v>
      </c>
      <c r="H109" s="617" t="s">
        <v>438</v>
      </c>
      <c r="I109" s="641" t="s">
        <v>584</v>
      </c>
      <c r="J109" s="426">
        <v>4</v>
      </c>
      <c r="K109" s="426" t="s">
        <v>223</v>
      </c>
      <c r="L109" s="700" t="s">
        <v>51</v>
      </c>
      <c r="M109" s="696">
        <v>270.8</v>
      </c>
    </row>
    <row r="110" spans="1:13" s="17" customFormat="1" ht="24" customHeight="1">
      <c r="A110" s="1076"/>
      <c r="B110" s="793"/>
      <c r="C110" s="905"/>
      <c r="D110" s="1012"/>
      <c r="E110" s="934"/>
      <c r="F110" s="907"/>
      <c r="G110" s="839" t="s">
        <v>304</v>
      </c>
      <c r="H110" s="839" t="s">
        <v>438</v>
      </c>
      <c r="I110" s="644" t="s">
        <v>647</v>
      </c>
      <c r="J110" s="430">
        <v>25</v>
      </c>
      <c r="K110" s="430" t="s">
        <v>223</v>
      </c>
      <c r="L110" s="870"/>
      <c r="M110" s="843"/>
    </row>
    <row r="111" spans="1:13" s="17" customFormat="1" ht="31.5" customHeight="1">
      <c r="A111" s="1076"/>
      <c r="B111" s="793"/>
      <c r="C111" s="905"/>
      <c r="D111" s="1012"/>
      <c r="E111" s="934"/>
      <c r="F111" s="907"/>
      <c r="G111" s="785"/>
      <c r="H111" s="785"/>
      <c r="I111" s="644" t="s">
        <v>667</v>
      </c>
      <c r="J111" s="430">
        <v>0</v>
      </c>
      <c r="K111" s="430" t="s">
        <v>223</v>
      </c>
      <c r="L111" s="870"/>
      <c r="M111" s="843"/>
    </row>
    <row r="112" spans="1:13" s="17" customFormat="1" ht="24" customHeight="1">
      <c r="A112" s="1076"/>
      <c r="B112" s="793"/>
      <c r="C112" s="905"/>
      <c r="D112" s="1012"/>
      <c r="E112" s="934"/>
      <c r="F112" s="907"/>
      <c r="G112" s="785"/>
      <c r="H112" s="785"/>
      <c r="I112" s="644" t="s">
        <v>671</v>
      </c>
      <c r="J112" s="430">
        <v>25</v>
      </c>
      <c r="K112" s="430" t="s">
        <v>223</v>
      </c>
      <c r="L112" s="870"/>
      <c r="M112" s="843"/>
    </row>
    <row r="113" spans="1:13" s="17" customFormat="1" ht="24" customHeight="1" thickBot="1">
      <c r="A113" s="1076"/>
      <c r="B113" s="793"/>
      <c r="C113" s="905"/>
      <c r="D113" s="1012"/>
      <c r="E113" s="724"/>
      <c r="F113" s="908"/>
      <c r="G113" s="840"/>
      <c r="H113" s="840"/>
      <c r="I113" s="644" t="s">
        <v>656</v>
      </c>
      <c r="J113" s="430">
        <v>25</v>
      </c>
      <c r="K113" s="430" t="s">
        <v>223</v>
      </c>
      <c r="L113" s="870"/>
      <c r="M113" s="843"/>
    </row>
    <row r="114" spans="1:13" s="17" customFormat="1" ht="30" customHeight="1">
      <c r="A114" s="795">
        <v>2</v>
      </c>
      <c r="B114" s="767" t="s">
        <v>8</v>
      </c>
      <c r="C114" s="771" t="s">
        <v>10</v>
      </c>
      <c r="D114" s="779" t="s">
        <v>9</v>
      </c>
      <c r="E114" s="742" t="s">
        <v>66</v>
      </c>
      <c r="F114" s="909" t="s">
        <v>388</v>
      </c>
      <c r="G114" s="784" t="s">
        <v>305</v>
      </c>
      <c r="H114" s="784" t="s">
        <v>436</v>
      </c>
      <c r="I114" s="641" t="s">
        <v>647</v>
      </c>
      <c r="J114" s="426">
        <v>50</v>
      </c>
      <c r="K114" s="426" t="s">
        <v>223</v>
      </c>
      <c r="L114" s="694" t="s">
        <v>18</v>
      </c>
      <c r="M114" s="1106">
        <v>431.6</v>
      </c>
    </row>
    <row r="115" spans="1:13" s="17" customFormat="1" ht="25.5" customHeight="1">
      <c r="A115" s="796"/>
      <c r="B115" s="768"/>
      <c r="C115" s="772"/>
      <c r="D115" s="780"/>
      <c r="E115" s="743"/>
      <c r="F115" s="910"/>
      <c r="G115" s="785"/>
      <c r="H115" s="785"/>
      <c r="I115" s="644" t="s">
        <v>667</v>
      </c>
      <c r="J115" s="430">
        <v>15</v>
      </c>
      <c r="K115" s="430" t="s">
        <v>223</v>
      </c>
      <c r="L115" s="938"/>
      <c r="M115" s="1107"/>
    </row>
    <row r="116" spans="1:13" s="17" customFormat="1" ht="29.25" customHeight="1" thickBot="1">
      <c r="A116" s="797"/>
      <c r="B116" s="770"/>
      <c r="C116" s="774"/>
      <c r="D116" s="787"/>
      <c r="E116" s="744"/>
      <c r="F116" s="911"/>
      <c r="G116" s="786"/>
      <c r="H116" s="786"/>
      <c r="I116" s="642" t="s">
        <v>672</v>
      </c>
      <c r="J116" s="433">
        <v>50</v>
      </c>
      <c r="K116" s="433" t="s">
        <v>223</v>
      </c>
      <c r="L116" s="903"/>
      <c r="M116" s="1103"/>
    </row>
    <row r="117" spans="1:13" s="17" customFormat="1" ht="45" customHeight="1" thickBot="1">
      <c r="A117" s="262">
        <v>2</v>
      </c>
      <c r="B117" s="261" t="s">
        <v>8</v>
      </c>
      <c r="C117" s="254" t="s">
        <v>10</v>
      </c>
      <c r="D117" s="253" t="s">
        <v>11</v>
      </c>
      <c r="E117" s="255" t="s">
        <v>67</v>
      </c>
      <c r="F117" s="260" t="s">
        <v>388</v>
      </c>
      <c r="G117" s="612" t="s">
        <v>306</v>
      </c>
      <c r="H117" s="612" t="s">
        <v>526</v>
      </c>
      <c r="I117" s="647" t="s">
        <v>673</v>
      </c>
      <c r="J117" s="602">
        <v>3400</v>
      </c>
      <c r="K117" s="602" t="s">
        <v>223</v>
      </c>
      <c r="L117" s="252" t="s">
        <v>18</v>
      </c>
      <c r="M117" s="61">
        <v>0.5</v>
      </c>
    </row>
    <row r="118" spans="1:13" s="12" customFormat="1" ht="28.5" customHeight="1">
      <c r="A118" s="795">
        <v>2</v>
      </c>
      <c r="B118" s="767" t="s">
        <v>8</v>
      </c>
      <c r="C118" s="771" t="s">
        <v>10</v>
      </c>
      <c r="D118" s="779" t="s">
        <v>13</v>
      </c>
      <c r="E118" s="742" t="s">
        <v>68</v>
      </c>
      <c r="F118" s="84" t="s">
        <v>384</v>
      </c>
      <c r="G118" s="703" t="s">
        <v>476</v>
      </c>
      <c r="H118" s="784" t="s">
        <v>431</v>
      </c>
      <c r="I118" s="706" t="s">
        <v>578</v>
      </c>
      <c r="J118" s="698">
        <v>100</v>
      </c>
      <c r="K118" s="698" t="s">
        <v>236</v>
      </c>
      <c r="L118" s="78" t="s">
        <v>29</v>
      </c>
      <c r="M118" s="79">
        <v>107.2</v>
      </c>
    </row>
    <row r="119" spans="1:13" s="12" customFormat="1" ht="27" customHeight="1">
      <c r="A119" s="796"/>
      <c r="B119" s="768"/>
      <c r="C119" s="772"/>
      <c r="D119" s="780"/>
      <c r="E119" s="743"/>
      <c r="F119" s="18" t="s">
        <v>388</v>
      </c>
      <c r="G119" s="704"/>
      <c r="H119" s="840"/>
      <c r="I119" s="707"/>
      <c r="J119" s="709"/>
      <c r="K119" s="709"/>
      <c r="L119" s="1000" t="s">
        <v>30</v>
      </c>
      <c r="M119" s="874">
        <v>18.9</v>
      </c>
    </row>
    <row r="120" spans="1:13" s="12" customFormat="1" ht="28.5" customHeight="1" thickBot="1">
      <c r="A120" s="797"/>
      <c r="B120" s="770"/>
      <c r="C120" s="774"/>
      <c r="D120" s="814"/>
      <c r="E120" s="950"/>
      <c r="F120" s="86" t="s">
        <v>398</v>
      </c>
      <c r="G120" s="705"/>
      <c r="H120" s="594" t="s">
        <v>474</v>
      </c>
      <c r="I120" s="708"/>
      <c r="J120" s="710"/>
      <c r="K120" s="710"/>
      <c r="L120" s="997"/>
      <c r="M120" s="702"/>
    </row>
    <row r="121" spans="1:13" s="12" customFormat="1" ht="21" customHeight="1">
      <c r="A121" s="1076">
        <v>2</v>
      </c>
      <c r="B121" s="793" t="s">
        <v>8</v>
      </c>
      <c r="C121" s="905" t="s">
        <v>10</v>
      </c>
      <c r="D121" s="825" t="s">
        <v>21</v>
      </c>
      <c r="E121" s="934" t="s">
        <v>69</v>
      </c>
      <c r="F121" s="936" t="s">
        <v>384</v>
      </c>
      <c r="G121" s="785" t="s">
        <v>340</v>
      </c>
      <c r="H121" s="785" t="s">
        <v>441</v>
      </c>
      <c r="I121" s="818" t="s">
        <v>674</v>
      </c>
      <c r="J121" s="709">
        <v>8</v>
      </c>
      <c r="K121" s="709" t="s">
        <v>223</v>
      </c>
      <c r="L121" s="265" t="s">
        <v>29</v>
      </c>
      <c r="M121" s="264">
        <v>117.2</v>
      </c>
    </row>
    <row r="122" spans="1:13" s="12" customFormat="1" ht="25.5" customHeight="1" thickBot="1">
      <c r="A122" s="1082"/>
      <c r="B122" s="769"/>
      <c r="C122" s="773"/>
      <c r="D122" s="826"/>
      <c r="E122" s="935"/>
      <c r="F122" s="937"/>
      <c r="G122" s="785"/>
      <c r="H122" s="785"/>
      <c r="I122" s="818"/>
      <c r="J122" s="709"/>
      <c r="K122" s="709"/>
      <c r="L122" s="275" t="s">
        <v>18</v>
      </c>
      <c r="M122" s="263">
        <v>20.3</v>
      </c>
    </row>
    <row r="123" spans="1:13" s="12" customFormat="1" ht="39" customHeight="1">
      <c r="A123" s="795">
        <v>2</v>
      </c>
      <c r="B123" s="767" t="s">
        <v>8</v>
      </c>
      <c r="C123" s="771" t="s">
        <v>10</v>
      </c>
      <c r="D123" s="779" t="s">
        <v>53</v>
      </c>
      <c r="E123" s="742" t="s">
        <v>477</v>
      </c>
      <c r="F123" s="909" t="s">
        <v>388</v>
      </c>
      <c r="G123" s="617" t="s">
        <v>530</v>
      </c>
      <c r="H123" s="617" t="s">
        <v>916</v>
      </c>
      <c r="I123" s="609" t="s">
        <v>675</v>
      </c>
      <c r="J123" s="426">
        <v>5</v>
      </c>
      <c r="K123" s="426" t="s">
        <v>223</v>
      </c>
      <c r="L123" s="686" t="s">
        <v>18</v>
      </c>
      <c r="M123" s="688">
        <v>30</v>
      </c>
    </row>
    <row r="124" spans="1:13" s="12" customFormat="1" ht="32.25" customHeight="1" thickBot="1">
      <c r="A124" s="1082"/>
      <c r="B124" s="769"/>
      <c r="C124" s="773"/>
      <c r="D124" s="826"/>
      <c r="E124" s="935"/>
      <c r="F124" s="839"/>
      <c r="G124" s="619" t="s">
        <v>531</v>
      </c>
      <c r="H124" s="619" t="s">
        <v>916</v>
      </c>
      <c r="I124" s="610" t="s">
        <v>676</v>
      </c>
      <c r="J124" s="604">
        <v>5</v>
      </c>
      <c r="K124" s="604" t="s">
        <v>223</v>
      </c>
      <c r="L124" s="741"/>
      <c r="M124" s="869"/>
    </row>
    <row r="125" spans="1:13" s="12" customFormat="1" ht="44.25" customHeight="1" thickBot="1">
      <c r="A125" s="606">
        <v>2</v>
      </c>
      <c r="B125" s="132" t="s">
        <v>8</v>
      </c>
      <c r="C125" s="134" t="s">
        <v>10</v>
      </c>
      <c r="D125" s="226" t="s">
        <v>56</v>
      </c>
      <c r="E125" s="303" t="s">
        <v>753</v>
      </c>
      <c r="F125" s="224" t="s">
        <v>388</v>
      </c>
      <c r="G125" s="617" t="s">
        <v>908</v>
      </c>
      <c r="H125" s="617" t="s">
        <v>365</v>
      </c>
      <c r="I125" s="609" t="s">
        <v>909</v>
      </c>
      <c r="J125" s="426">
        <v>250</v>
      </c>
      <c r="K125" s="426" t="s">
        <v>223</v>
      </c>
      <c r="L125" s="476" t="s">
        <v>29</v>
      </c>
      <c r="M125" s="61">
        <v>108.3</v>
      </c>
    </row>
    <row r="126" spans="1:13" s="12" customFormat="1" ht="40.5" customHeight="1" thickBot="1">
      <c r="A126" s="605">
        <v>2</v>
      </c>
      <c r="B126" s="261" t="s">
        <v>8</v>
      </c>
      <c r="C126" s="254" t="s">
        <v>10</v>
      </c>
      <c r="D126" s="253" t="s">
        <v>58</v>
      </c>
      <c r="E126" s="255" t="s">
        <v>754</v>
      </c>
      <c r="F126" s="224" t="s">
        <v>388</v>
      </c>
      <c r="G126" s="625" t="s">
        <v>910</v>
      </c>
      <c r="H126" s="625" t="s">
        <v>365</v>
      </c>
      <c r="I126" s="428" t="s">
        <v>911</v>
      </c>
      <c r="J126" s="426">
        <v>1</v>
      </c>
      <c r="K126" s="426" t="s">
        <v>222</v>
      </c>
      <c r="L126" s="476" t="s">
        <v>29</v>
      </c>
      <c r="M126" s="61">
        <v>50.6</v>
      </c>
    </row>
    <row r="127" spans="1:13" s="12" customFormat="1" ht="28.5" customHeight="1" thickBot="1">
      <c r="A127" s="605">
        <v>2</v>
      </c>
      <c r="B127" s="261" t="s">
        <v>8</v>
      </c>
      <c r="C127" s="254" t="s">
        <v>10</v>
      </c>
      <c r="D127" s="253" t="s">
        <v>60</v>
      </c>
      <c r="E127" s="255" t="s">
        <v>755</v>
      </c>
      <c r="F127" s="224" t="s">
        <v>388</v>
      </c>
      <c r="G127" s="625" t="s">
        <v>912</v>
      </c>
      <c r="H127" s="625" t="s">
        <v>913</v>
      </c>
      <c r="I127" s="428" t="s">
        <v>909</v>
      </c>
      <c r="J127" s="426">
        <v>3</v>
      </c>
      <c r="K127" s="426" t="s">
        <v>223</v>
      </c>
      <c r="L127" s="476" t="s">
        <v>18</v>
      </c>
      <c r="M127" s="61">
        <v>0.1</v>
      </c>
    </row>
    <row r="128" spans="1:13" s="12" customFormat="1" ht="30.75" customHeight="1" thickBot="1">
      <c r="A128" s="62">
        <v>2</v>
      </c>
      <c r="B128" s="63" t="s">
        <v>8</v>
      </c>
      <c r="C128" s="64" t="s">
        <v>10</v>
      </c>
      <c r="D128" s="65" t="s">
        <v>61</v>
      </c>
      <c r="E128" s="66" t="s">
        <v>756</v>
      </c>
      <c r="F128" s="648" t="s">
        <v>388</v>
      </c>
      <c r="G128" s="649" t="s">
        <v>914</v>
      </c>
      <c r="H128" s="649" t="s">
        <v>438</v>
      </c>
      <c r="I128" s="76" t="s">
        <v>915</v>
      </c>
      <c r="J128" s="67">
        <v>25</v>
      </c>
      <c r="K128" s="67" t="s">
        <v>223</v>
      </c>
      <c r="L128" s="68" t="s">
        <v>18</v>
      </c>
      <c r="M128" s="69">
        <v>30</v>
      </c>
    </row>
    <row r="129" spans="1:13" s="17" customFormat="1" ht="16.5" customHeight="1">
      <c r="A129" s="203"/>
      <c r="B129" s="58" t="s">
        <v>8</v>
      </c>
      <c r="C129" s="59" t="s">
        <v>10</v>
      </c>
      <c r="D129" s="905" t="s">
        <v>5</v>
      </c>
      <c r="E129" s="905"/>
      <c r="F129" s="905"/>
      <c r="G129" s="70"/>
      <c r="H129" s="70"/>
      <c r="I129" s="111" t="s">
        <v>14</v>
      </c>
      <c r="J129" s="125"/>
      <c r="K129" s="125"/>
      <c r="L129" s="125"/>
      <c r="M129" s="276">
        <f>SUM(M108:M125)</f>
        <v>1349</v>
      </c>
    </row>
    <row r="130" spans="1:13" s="17" customFormat="1" ht="19.5" customHeight="1" thickBot="1">
      <c r="A130" s="160"/>
      <c r="B130" s="133" t="s">
        <v>8</v>
      </c>
      <c r="C130" s="135" t="s">
        <v>9</v>
      </c>
      <c r="D130" s="765" t="s">
        <v>70</v>
      </c>
      <c r="E130" s="765"/>
      <c r="F130" s="765"/>
      <c r="G130" s="765"/>
      <c r="H130" s="765"/>
      <c r="I130" s="765"/>
      <c r="J130" s="765"/>
      <c r="K130" s="148"/>
      <c r="L130" s="148"/>
      <c r="M130" s="149"/>
    </row>
    <row r="131" spans="1:13" s="17" customFormat="1" ht="25.5" customHeight="1">
      <c r="A131" s="795">
        <v>2</v>
      </c>
      <c r="B131" s="767" t="s">
        <v>8</v>
      </c>
      <c r="C131" s="771" t="s">
        <v>9</v>
      </c>
      <c r="D131" s="779" t="s">
        <v>8</v>
      </c>
      <c r="E131" s="742" t="s">
        <v>71</v>
      </c>
      <c r="F131" s="784" t="s">
        <v>388</v>
      </c>
      <c r="G131" s="784" t="s">
        <v>305</v>
      </c>
      <c r="H131" s="784" t="s">
        <v>436</v>
      </c>
      <c r="I131" s="641" t="s">
        <v>647</v>
      </c>
      <c r="J131" s="426">
        <v>30</v>
      </c>
      <c r="K131" s="426" t="s">
        <v>223</v>
      </c>
      <c r="L131" s="700" t="s">
        <v>51</v>
      </c>
      <c r="M131" s="696">
        <v>173.9</v>
      </c>
    </row>
    <row r="132" spans="1:13" s="17" customFormat="1" ht="25.5" customHeight="1">
      <c r="A132" s="796"/>
      <c r="B132" s="768"/>
      <c r="C132" s="772"/>
      <c r="D132" s="780"/>
      <c r="E132" s="743"/>
      <c r="F132" s="785"/>
      <c r="G132" s="785"/>
      <c r="H132" s="785"/>
      <c r="I132" s="644" t="s">
        <v>667</v>
      </c>
      <c r="J132" s="430">
        <v>13</v>
      </c>
      <c r="K132" s="430" t="s">
        <v>223</v>
      </c>
      <c r="L132" s="870"/>
      <c r="M132" s="843"/>
    </row>
    <row r="133" spans="1:13" s="19" customFormat="1" ht="28.5" customHeight="1" thickBot="1">
      <c r="A133" s="797"/>
      <c r="B133" s="770"/>
      <c r="C133" s="774"/>
      <c r="D133" s="787"/>
      <c r="E133" s="744"/>
      <c r="F133" s="786"/>
      <c r="G133" s="786"/>
      <c r="H133" s="786"/>
      <c r="I133" s="642" t="s">
        <v>672</v>
      </c>
      <c r="J133" s="433">
        <v>30</v>
      </c>
      <c r="K133" s="433" t="s">
        <v>223</v>
      </c>
      <c r="L133" s="701"/>
      <c r="M133" s="702"/>
    </row>
    <row r="134" spans="1:13" s="17" customFormat="1" ht="18.75" customHeight="1">
      <c r="A134" s="795">
        <v>2</v>
      </c>
      <c r="B134" s="767" t="s">
        <v>8</v>
      </c>
      <c r="C134" s="771" t="s">
        <v>9</v>
      </c>
      <c r="D134" s="779" t="s">
        <v>10</v>
      </c>
      <c r="E134" s="742" t="s">
        <v>72</v>
      </c>
      <c r="F134" s="909" t="s">
        <v>388</v>
      </c>
      <c r="G134" s="784" t="s">
        <v>305</v>
      </c>
      <c r="H134" s="784" t="s">
        <v>436</v>
      </c>
      <c r="I134" s="641" t="s">
        <v>647</v>
      </c>
      <c r="J134" s="426">
        <v>30</v>
      </c>
      <c r="K134" s="426" t="s">
        <v>223</v>
      </c>
      <c r="L134" s="126" t="s">
        <v>18</v>
      </c>
      <c r="M134" s="79">
        <v>410.6</v>
      </c>
    </row>
    <row r="135" spans="1:13" s="17" customFormat="1" ht="28.5" customHeight="1">
      <c r="A135" s="796"/>
      <c r="B135" s="768"/>
      <c r="C135" s="772"/>
      <c r="D135" s="780"/>
      <c r="E135" s="743"/>
      <c r="F135" s="910"/>
      <c r="G135" s="785"/>
      <c r="H135" s="785"/>
      <c r="I135" s="644" t="s">
        <v>667</v>
      </c>
      <c r="J135" s="430">
        <v>13</v>
      </c>
      <c r="K135" s="430" t="s">
        <v>223</v>
      </c>
      <c r="L135" s="865" t="s">
        <v>19</v>
      </c>
      <c r="M135" s="874">
        <v>76.2</v>
      </c>
    </row>
    <row r="136" spans="1:13" s="17" customFormat="1" ht="20.25" customHeight="1" thickBot="1">
      <c r="A136" s="797"/>
      <c r="B136" s="770"/>
      <c r="C136" s="774"/>
      <c r="D136" s="787"/>
      <c r="E136" s="744"/>
      <c r="F136" s="911"/>
      <c r="G136" s="786"/>
      <c r="H136" s="786"/>
      <c r="I136" s="642" t="s">
        <v>672</v>
      </c>
      <c r="J136" s="433">
        <v>30</v>
      </c>
      <c r="K136" s="433" t="s">
        <v>223</v>
      </c>
      <c r="L136" s="866"/>
      <c r="M136" s="702"/>
    </row>
    <row r="137" spans="1:13" s="17" customFormat="1" ht="27" customHeight="1" thickBot="1">
      <c r="A137" s="62">
        <v>2</v>
      </c>
      <c r="B137" s="63" t="s">
        <v>8</v>
      </c>
      <c r="C137" s="64" t="s">
        <v>9</v>
      </c>
      <c r="D137" s="65" t="s">
        <v>9</v>
      </c>
      <c r="E137" s="66" t="s">
        <v>73</v>
      </c>
      <c r="F137" s="123" t="s">
        <v>389</v>
      </c>
      <c r="G137" s="123" t="s">
        <v>307</v>
      </c>
      <c r="H137" s="123" t="s">
        <v>439</v>
      </c>
      <c r="I137" s="643" t="s">
        <v>677</v>
      </c>
      <c r="J137" s="67">
        <v>6</v>
      </c>
      <c r="K137" s="67" t="s">
        <v>225</v>
      </c>
      <c r="L137" s="127" t="s">
        <v>18</v>
      </c>
      <c r="M137" s="105">
        <v>6</v>
      </c>
    </row>
    <row r="138" spans="1:13" s="17" customFormat="1" ht="21" customHeight="1">
      <c r="A138" s="795">
        <v>2</v>
      </c>
      <c r="B138" s="767" t="s">
        <v>8</v>
      </c>
      <c r="C138" s="771" t="s">
        <v>9</v>
      </c>
      <c r="D138" s="779" t="s">
        <v>11</v>
      </c>
      <c r="E138" s="742" t="s">
        <v>74</v>
      </c>
      <c r="F138" s="931" t="s">
        <v>389</v>
      </c>
      <c r="G138" s="784" t="s">
        <v>308</v>
      </c>
      <c r="H138" s="784" t="s">
        <v>439</v>
      </c>
      <c r="I138" s="641" t="s">
        <v>678</v>
      </c>
      <c r="J138" s="426">
        <v>8</v>
      </c>
      <c r="K138" s="426" t="s">
        <v>223</v>
      </c>
      <c r="L138" s="694" t="s">
        <v>18</v>
      </c>
      <c r="M138" s="696">
        <v>5</v>
      </c>
    </row>
    <row r="139" spans="1:13" s="17" customFormat="1" ht="16.5" customHeight="1">
      <c r="A139" s="796"/>
      <c r="B139" s="768"/>
      <c r="C139" s="772"/>
      <c r="D139" s="780"/>
      <c r="E139" s="743"/>
      <c r="F139" s="932"/>
      <c r="G139" s="785"/>
      <c r="H139" s="785"/>
      <c r="I139" s="644" t="s">
        <v>647</v>
      </c>
      <c r="J139" s="430">
        <v>15</v>
      </c>
      <c r="K139" s="430" t="s">
        <v>223</v>
      </c>
      <c r="L139" s="938"/>
      <c r="M139" s="843"/>
    </row>
    <row r="140" spans="1:13" s="17" customFormat="1" ht="16.5" customHeight="1">
      <c r="A140" s="796"/>
      <c r="B140" s="768"/>
      <c r="C140" s="772"/>
      <c r="D140" s="780"/>
      <c r="E140" s="743"/>
      <c r="F140" s="932"/>
      <c r="G140" s="785"/>
      <c r="H140" s="785"/>
      <c r="I140" s="644" t="s">
        <v>656</v>
      </c>
      <c r="J140" s="430">
        <v>15</v>
      </c>
      <c r="K140" s="430" t="s">
        <v>223</v>
      </c>
      <c r="L140" s="938"/>
      <c r="M140" s="843"/>
    </row>
    <row r="141" spans="1:13" s="17" customFormat="1" ht="16.5" customHeight="1">
      <c r="A141" s="796"/>
      <c r="B141" s="768"/>
      <c r="C141" s="772"/>
      <c r="D141" s="780"/>
      <c r="E141" s="743"/>
      <c r="F141" s="932"/>
      <c r="G141" s="840"/>
      <c r="H141" s="785"/>
      <c r="I141" s="644" t="s">
        <v>679</v>
      </c>
      <c r="J141" s="430">
        <v>8</v>
      </c>
      <c r="K141" s="430" t="s">
        <v>223</v>
      </c>
      <c r="L141" s="938"/>
      <c r="M141" s="843"/>
    </row>
    <row r="142" spans="1:13" s="17" customFormat="1" ht="16.5" customHeight="1" thickBot="1">
      <c r="A142" s="797"/>
      <c r="B142" s="770"/>
      <c r="C142" s="774"/>
      <c r="D142" s="787"/>
      <c r="E142" s="744"/>
      <c r="F142" s="933"/>
      <c r="G142" s="618" t="s">
        <v>309</v>
      </c>
      <c r="H142" s="786"/>
      <c r="I142" s="642" t="s">
        <v>680</v>
      </c>
      <c r="J142" s="433">
        <v>8</v>
      </c>
      <c r="K142" s="433" t="s">
        <v>223</v>
      </c>
      <c r="L142" s="903"/>
      <c r="M142" s="702"/>
    </row>
    <row r="143" spans="1:13" s="17" customFormat="1" ht="32.25" customHeight="1">
      <c r="A143" s="795">
        <v>2</v>
      </c>
      <c r="B143" s="767" t="s">
        <v>8</v>
      </c>
      <c r="C143" s="771" t="s">
        <v>9</v>
      </c>
      <c r="D143" s="779" t="s">
        <v>12</v>
      </c>
      <c r="E143" s="742" t="s">
        <v>75</v>
      </c>
      <c r="F143" s="928" t="s">
        <v>388</v>
      </c>
      <c r="G143" s="784" t="s">
        <v>310</v>
      </c>
      <c r="H143" s="612" t="s">
        <v>439</v>
      </c>
      <c r="I143" s="641" t="s">
        <v>585</v>
      </c>
      <c r="J143" s="426">
        <v>5</v>
      </c>
      <c r="K143" s="426" t="s">
        <v>223</v>
      </c>
      <c r="L143" s="694" t="s">
        <v>18</v>
      </c>
      <c r="M143" s="696">
        <v>8.2</v>
      </c>
    </row>
    <row r="144" spans="1:13" s="17" customFormat="1" ht="19.5" customHeight="1">
      <c r="A144" s="796"/>
      <c r="B144" s="768"/>
      <c r="C144" s="772"/>
      <c r="D144" s="780"/>
      <c r="E144" s="743"/>
      <c r="F144" s="929"/>
      <c r="G144" s="840"/>
      <c r="H144" s="616"/>
      <c r="I144" s="644" t="s">
        <v>586</v>
      </c>
      <c r="J144" s="430">
        <v>20</v>
      </c>
      <c r="K144" s="430" t="s">
        <v>223</v>
      </c>
      <c r="L144" s="938"/>
      <c r="M144" s="843"/>
    </row>
    <row r="145" spans="1:13" s="17" customFormat="1" ht="19.5" customHeight="1">
      <c r="A145" s="796"/>
      <c r="B145" s="768"/>
      <c r="C145" s="772"/>
      <c r="D145" s="780"/>
      <c r="E145" s="743"/>
      <c r="F145" s="929"/>
      <c r="G145" s="839" t="s">
        <v>311</v>
      </c>
      <c r="H145" s="839" t="s">
        <v>439</v>
      </c>
      <c r="I145" s="644" t="s">
        <v>587</v>
      </c>
      <c r="J145" s="430">
        <v>5</v>
      </c>
      <c r="K145" s="430" t="s">
        <v>224</v>
      </c>
      <c r="L145" s="938"/>
      <c r="M145" s="843"/>
    </row>
    <row r="146" spans="1:13" s="17" customFormat="1" ht="19.5" customHeight="1">
      <c r="A146" s="796"/>
      <c r="B146" s="768"/>
      <c r="C146" s="772"/>
      <c r="D146" s="780"/>
      <c r="E146" s="743"/>
      <c r="F146" s="929"/>
      <c r="G146" s="785"/>
      <c r="H146" s="785"/>
      <c r="I146" s="644" t="s">
        <v>681</v>
      </c>
      <c r="J146" s="430">
        <v>5</v>
      </c>
      <c r="K146" s="430" t="s">
        <v>224</v>
      </c>
      <c r="L146" s="938"/>
      <c r="M146" s="843"/>
    </row>
    <row r="147" spans="1:13" s="17" customFormat="1" ht="26.25" customHeight="1">
      <c r="A147" s="796"/>
      <c r="B147" s="768"/>
      <c r="C147" s="772"/>
      <c r="D147" s="780"/>
      <c r="E147" s="743"/>
      <c r="F147" s="929"/>
      <c r="G147" s="840"/>
      <c r="H147" s="840"/>
      <c r="I147" s="644" t="s">
        <v>682</v>
      </c>
      <c r="J147" s="430">
        <v>5</v>
      </c>
      <c r="K147" s="430" t="s">
        <v>224</v>
      </c>
      <c r="L147" s="938"/>
      <c r="M147" s="843"/>
    </row>
    <row r="148" spans="1:13" s="20" customFormat="1" ht="30.75" customHeight="1" thickBot="1">
      <c r="A148" s="797"/>
      <c r="B148" s="770"/>
      <c r="C148" s="774"/>
      <c r="D148" s="787"/>
      <c r="E148" s="744"/>
      <c r="F148" s="930"/>
      <c r="G148" s="618" t="s">
        <v>312</v>
      </c>
      <c r="H148" s="618" t="s">
        <v>439</v>
      </c>
      <c r="I148" s="642" t="s">
        <v>664</v>
      </c>
      <c r="J148" s="433">
        <v>5</v>
      </c>
      <c r="K148" s="433" t="s">
        <v>223</v>
      </c>
      <c r="L148" s="903"/>
      <c r="M148" s="702"/>
    </row>
    <row r="149" spans="1:13" s="17" customFormat="1" ht="14.25" customHeight="1">
      <c r="A149" s="99"/>
      <c r="B149" s="58" t="s">
        <v>8</v>
      </c>
      <c r="C149" s="59" t="s">
        <v>9</v>
      </c>
      <c r="D149" s="905" t="s">
        <v>5</v>
      </c>
      <c r="E149" s="905"/>
      <c r="F149" s="905"/>
      <c r="G149" s="70"/>
      <c r="H149" s="70"/>
      <c r="I149" s="111" t="s">
        <v>14</v>
      </c>
      <c r="J149" s="128"/>
      <c r="K149" s="128"/>
      <c r="L149" s="128"/>
      <c r="M149" s="100">
        <f>SUM(M131:M148)</f>
        <v>679.9000000000001</v>
      </c>
    </row>
    <row r="150" spans="1:13" s="17" customFormat="1" ht="11.25" customHeight="1" thickBot="1">
      <c r="A150" s="83"/>
      <c r="B150" s="75" t="s">
        <v>8</v>
      </c>
      <c r="C150" s="129" t="s">
        <v>11</v>
      </c>
      <c r="D150" s="783" t="s">
        <v>76</v>
      </c>
      <c r="E150" s="783"/>
      <c r="F150" s="783"/>
      <c r="G150" s="783"/>
      <c r="H150" s="783"/>
      <c r="I150" s="783"/>
      <c r="J150" s="783"/>
      <c r="K150" s="60"/>
      <c r="L150" s="60"/>
      <c r="M150" s="60"/>
    </row>
    <row r="151" spans="1:13" s="17" customFormat="1" ht="42" customHeight="1" thickBot="1">
      <c r="A151" s="62">
        <v>2</v>
      </c>
      <c r="B151" s="371" t="s">
        <v>8</v>
      </c>
      <c r="C151" s="372" t="s">
        <v>11</v>
      </c>
      <c r="D151" s="373">
        <v>3</v>
      </c>
      <c r="E151" s="118" t="s">
        <v>757</v>
      </c>
      <c r="F151" s="118" t="s">
        <v>388</v>
      </c>
      <c r="G151" s="118" t="s">
        <v>757</v>
      </c>
      <c r="H151" s="118" t="s">
        <v>511</v>
      </c>
      <c r="I151" s="118" t="s">
        <v>820</v>
      </c>
      <c r="J151" s="251">
        <v>30</v>
      </c>
      <c r="K151" s="251" t="s">
        <v>225</v>
      </c>
      <c r="L151" s="251" t="s">
        <v>19</v>
      </c>
      <c r="M151" s="374">
        <v>11.1</v>
      </c>
    </row>
    <row r="152" spans="1:13" s="17" customFormat="1" ht="46.5" customHeight="1" thickBot="1">
      <c r="A152" s="62">
        <v>2</v>
      </c>
      <c r="B152" s="63" t="s">
        <v>8</v>
      </c>
      <c r="C152" s="64" t="s">
        <v>11</v>
      </c>
      <c r="D152" s="65" t="s">
        <v>12</v>
      </c>
      <c r="E152" s="66" t="s">
        <v>77</v>
      </c>
      <c r="F152" s="123" t="s">
        <v>388</v>
      </c>
      <c r="G152" s="123" t="s">
        <v>313</v>
      </c>
      <c r="H152" s="123" t="s">
        <v>511</v>
      </c>
      <c r="I152" s="643" t="s">
        <v>683</v>
      </c>
      <c r="J152" s="67">
        <v>1600</v>
      </c>
      <c r="K152" s="67" t="s">
        <v>223</v>
      </c>
      <c r="L152" s="68" t="s">
        <v>18</v>
      </c>
      <c r="M152" s="69">
        <v>5.5</v>
      </c>
    </row>
    <row r="153" spans="1:13" s="17" customFormat="1" ht="27" customHeight="1">
      <c r="A153" s="795">
        <v>2</v>
      </c>
      <c r="B153" s="767" t="s">
        <v>8</v>
      </c>
      <c r="C153" s="771" t="s">
        <v>11</v>
      </c>
      <c r="D153" s="779" t="s">
        <v>21</v>
      </c>
      <c r="E153" s="781" t="s">
        <v>478</v>
      </c>
      <c r="F153" s="784" t="s">
        <v>388</v>
      </c>
      <c r="G153" s="784" t="s">
        <v>479</v>
      </c>
      <c r="H153" s="784" t="s">
        <v>511</v>
      </c>
      <c r="I153" s="788" t="s">
        <v>684</v>
      </c>
      <c r="J153" s="698">
        <v>1</v>
      </c>
      <c r="K153" s="698" t="s">
        <v>222</v>
      </c>
      <c r="L153" s="246" t="s">
        <v>29</v>
      </c>
      <c r="M153" s="72">
        <v>36.1</v>
      </c>
    </row>
    <row r="154" spans="1:13" s="17" customFormat="1" ht="27" customHeight="1">
      <c r="A154" s="1076"/>
      <c r="B154" s="793"/>
      <c r="C154" s="905"/>
      <c r="D154" s="825"/>
      <c r="E154" s="918"/>
      <c r="F154" s="785"/>
      <c r="G154" s="785"/>
      <c r="H154" s="785"/>
      <c r="I154" s="789"/>
      <c r="J154" s="709"/>
      <c r="K154" s="709"/>
      <c r="L154" s="365" t="s">
        <v>32</v>
      </c>
      <c r="M154" s="366">
        <v>3.5</v>
      </c>
    </row>
    <row r="155" spans="1:13" s="17" customFormat="1" ht="27" customHeight="1" thickBot="1">
      <c r="A155" s="796"/>
      <c r="B155" s="768"/>
      <c r="C155" s="772"/>
      <c r="D155" s="780"/>
      <c r="E155" s="782"/>
      <c r="F155" s="786"/>
      <c r="G155" s="786"/>
      <c r="H155" s="786"/>
      <c r="I155" s="790"/>
      <c r="J155" s="710"/>
      <c r="K155" s="710"/>
      <c r="L155" s="110" t="s">
        <v>18</v>
      </c>
      <c r="M155" s="267">
        <v>7.6</v>
      </c>
    </row>
    <row r="156" spans="1:13" s="17" customFormat="1" ht="23.25" customHeight="1">
      <c r="A156" s="795">
        <v>2</v>
      </c>
      <c r="B156" s="767" t="s">
        <v>8</v>
      </c>
      <c r="C156" s="771" t="s">
        <v>11</v>
      </c>
      <c r="D156" s="779" t="s">
        <v>53</v>
      </c>
      <c r="E156" s="781" t="s">
        <v>480</v>
      </c>
      <c r="F156" s="329" t="s">
        <v>384</v>
      </c>
      <c r="G156" s="625" t="s">
        <v>894</v>
      </c>
      <c r="H156" s="574" t="s">
        <v>431</v>
      </c>
      <c r="I156" s="428" t="s">
        <v>689</v>
      </c>
      <c r="J156" s="426">
        <v>0</v>
      </c>
      <c r="K156" s="426" t="s">
        <v>233</v>
      </c>
      <c r="L156" s="246" t="s">
        <v>29</v>
      </c>
      <c r="M156" s="72">
        <v>116.9</v>
      </c>
    </row>
    <row r="157" spans="1:13" s="17" customFormat="1" ht="30.75" customHeight="1" thickBot="1">
      <c r="A157" s="796"/>
      <c r="B157" s="768"/>
      <c r="C157" s="772"/>
      <c r="D157" s="780"/>
      <c r="E157" s="782"/>
      <c r="F157" s="330" t="s">
        <v>388</v>
      </c>
      <c r="G157" s="626" t="s">
        <v>895</v>
      </c>
      <c r="H157" s="575" t="s">
        <v>511</v>
      </c>
      <c r="I157" s="462" t="s">
        <v>896</v>
      </c>
      <c r="J157" s="553">
        <v>1</v>
      </c>
      <c r="K157" s="553" t="s">
        <v>233</v>
      </c>
      <c r="L157" s="110" t="s">
        <v>32</v>
      </c>
      <c r="M157" s="267">
        <v>10.3</v>
      </c>
    </row>
    <row r="158" spans="1:13" s="17" customFormat="1" ht="49.5" customHeight="1" thickBot="1">
      <c r="A158" s="62">
        <v>2</v>
      </c>
      <c r="B158" s="63" t="s">
        <v>8</v>
      </c>
      <c r="C158" s="64" t="s">
        <v>11</v>
      </c>
      <c r="D158" s="65" t="s">
        <v>56</v>
      </c>
      <c r="E158" s="118" t="s">
        <v>788</v>
      </c>
      <c r="F158" s="123" t="s">
        <v>388</v>
      </c>
      <c r="G158" s="123" t="s">
        <v>917</v>
      </c>
      <c r="H158" s="123" t="s">
        <v>511</v>
      </c>
      <c r="I158" s="293" t="s">
        <v>918</v>
      </c>
      <c r="J158" s="67">
        <v>1</v>
      </c>
      <c r="K158" s="67" t="s">
        <v>919</v>
      </c>
      <c r="L158" s="119" t="s">
        <v>18</v>
      </c>
      <c r="M158" s="105">
        <v>10</v>
      </c>
    </row>
    <row r="159" spans="1:13" s="17" customFormat="1" ht="71.25" customHeight="1" thickBot="1">
      <c r="A159" s="262">
        <v>2</v>
      </c>
      <c r="B159" s="261" t="s">
        <v>8</v>
      </c>
      <c r="C159" s="254" t="s">
        <v>11</v>
      </c>
      <c r="D159" s="253" t="s">
        <v>58</v>
      </c>
      <c r="E159" s="255" t="s">
        <v>78</v>
      </c>
      <c r="F159" s="224" t="s">
        <v>388</v>
      </c>
      <c r="G159" s="612" t="s">
        <v>314</v>
      </c>
      <c r="H159" s="612" t="s">
        <v>511</v>
      </c>
      <c r="I159" s="601" t="s">
        <v>947</v>
      </c>
      <c r="J159" s="602">
        <v>15</v>
      </c>
      <c r="K159" s="602" t="s">
        <v>223</v>
      </c>
      <c r="L159" s="227" t="s">
        <v>18</v>
      </c>
      <c r="M159" s="225">
        <v>5</v>
      </c>
    </row>
    <row r="160" spans="1:13" s="17" customFormat="1" ht="22.5" customHeight="1">
      <c r="A160" s="795">
        <v>2</v>
      </c>
      <c r="B160" s="767" t="s">
        <v>8</v>
      </c>
      <c r="C160" s="771" t="s">
        <v>11</v>
      </c>
      <c r="D160" s="779" t="s">
        <v>61</v>
      </c>
      <c r="E160" s="951" t="s">
        <v>481</v>
      </c>
      <c r="F160" s="925" t="s">
        <v>388</v>
      </c>
      <c r="G160" s="909" t="s">
        <v>479</v>
      </c>
      <c r="H160" s="909" t="s">
        <v>511</v>
      </c>
      <c r="I160" s="915" t="s">
        <v>685</v>
      </c>
      <c r="J160" s="899">
        <v>1</v>
      </c>
      <c r="K160" s="899" t="s">
        <v>222</v>
      </c>
      <c r="L160" s="278" t="s">
        <v>29</v>
      </c>
      <c r="M160" s="72">
        <v>5.4</v>
      </c>
    </row>
    <row r="161" spans="1:13" s="17" customFormat="1" ht="15" customHeight="1">
      <c r="A161" s="796"/>
      <c r="B161" s="768"/>
      <c r="C161" s="772"/>
      <c r="D161" s="780"/>
      <c r="E161" s="952"/>
      <c r="F161" s="926"/>
      <c r="G161" s="910"/>
      <c r="H161" s="910"/>
      <c r="I161" s="916"/>
      <c r="J161" s="900"/>
      <c r="K161" s="900"/>
      <c r="L161" s="277" t="s">
        <v>32</v>
      </c>
      <c r="M161" s="267">
        <v>0.5</v>
      </c>
    </row>
    <row r="162" spans="1:13" s="17" customFormat="1" ht="21" customHeight="1" thickBot="1">
      <c r="A162" s="1082"/>
      <c r="B162" s="769"/>
      <c r="C162" s="773"/>
      <c r="D162" s="826"/>
      <c r="E162" s="953"/>
      <c r="F162" s="927"/>
      <c r="G162" s="839"/>
      <c r="H162" s="839"/>
      <c r="I162" s="917"/>
      <c r="J162" s="841"/>
      <c r="K162" s="841"/>
      <c r="L162" s="364" t="s">
        <v>18</v>
      </c>
      <c r="M162" s="271">
        <v>0.4</v>
      </c>
    </row>
    <row r="163" spans="1:13" s="17" customFormat="1" ht="27" customHeight="1">
      <c r="A163" s="755">
        <v>2</v>
      </c>
      <c r="B163" s="717" t="s">
        <v>8</v>
      </c>
      <c r="C163" s="719" t="s">
        <v>11</v>
      </c>
      <c r="D163" s="721" t="s">
        <v>63</v>
      </c>
      <c r="E163" s="723" t="s">
        <v>758</v>
      </c>
      <c r="F163" s="367" t="s">
        <v>384</v>
      </c>
      <c r="G163" s="537" t="s">
        <v>880</v>
      </c>
      <c r="H163" s="537" t="s">
        <v>459</v>
      </c>
      <c r="I163" s="460" t="s">
        <v>881</v>
      </c>
      <c r="J163" s="426">
        <v>1</v>
      </c>
      <c r="K163" s="426" t="s">
        <v>222</v>
      </c>
      <c r="L163" s="278" t="s">
        <v>29</v>
      </c>
      <c r="M163" s="72">
        <v>75</v>
      </c>
    </row>
    <row r="164" spans="1:13" s="17" customFormat="1" ht="29.25" customHeight="1" thickBot="1">
      <c r="A164" s="757"/>
      <c r="B164" s="718"/>
      <c r="C164" s="720"/>
      <c r="D164" s="722"/>
      <c r="E164" s="724"/>
      <c r="F164" s="368" t="s">
        <v>398</v>
      </c>
      <c r="G164" s="538" t="s">
        <v>882</v>
      </c>
      <c r="H164" s="538" t="s">
        <v>431</v>
      </c>
      <c r="I164" s="464" t="s">
        <v>883</v>
      </c>
      <c r="J164" s="433">
        <v>1</v>
      </c>
      <c r="K164" s="433" t="s">
        <v>236</v>
      </c>
      <c r="L164" s="279" t="s">
        <v>18</v>
      </c>
      <c r="M164" s="102">
        <v>90</v>
      </c>
    </row>
    <row r="165" spans="1:13" s="17" customFormat="1" ht="31.5" customHeight="1" thickBot="1">
      <c r="A165" s="62">
        <v>2</v>
      </c>
      <c r="B165" s="63" t="s">
        <v>8</v>
      </c>
      <c r="C165" s="64" t="s">
        <v>11</v>
      </c>
      <c r="D165" s="65" t="s">
        <v>113</v>
      </c>
      <c r="E165" s="66" t="s">
        <v>759</v>
      </c>
      <c r="F165" s="648" t="s">
        <v>388</v>
      </c>
      <c r="G165" s="123" t="s">
        <v>920</v>
      </c>
      <c r="H165" s="123" t="s">
        <v>511</v>
      </c>
      <c r="I165" s="328" t="s">
        <v>921</v>
      </c>
      <c r="J165" s="67">
        <v>1</v>
      </c>
      <c r="K165" s="67" t="s">
        <v>221</v>
      </c>
      <c r="L165" s="251" t="s">
        <v>18</v>
      </c>
      <c r="M165" s="105">
        <v>0.7</v>
      </c>
    </row>
    <row r="166" spans="1:13" s="17" customFormat="1" ht="18.75" customHeight="1" thickBot="1">
      <c r="A166" s="370"/>
      <c r="B166" s="357" t="s">
        <v>8</v>
      </c>
      <c r="C166" s="359" t="s">
        <v>11</v>
      </c>
      <c r="D166" s="939" t="s">
        <v>546</v>
      </c>
      <c r="E166" s="940"/>
      <c r="F166" s="941"/>
      <c r="G166" s="375"/>
      <c r="H166" s="375"/>
      <c r="I166" s="376"/>
      <c r="J166" s="377"/>
      <c r="K166" s="377"/>
      <c r="L166" s="378"/>
      <c r="M166" s="379">
        <f>SUM(M152:M162)</f>
        <v>201.20000000000005</v>
      </c>
    </row>
    <row r="167" spans="1:15" s="17" customFormat="1" ht="19.5" customHeight="1" thickBot="1">
      <c r="A167" s="160"/>
      <c r="B167" s="778" t="s">
        <v>7</v>
      </c>
      <c r="C167" s="778"/>
      <c r="D167" s="778"/>
      <c r="E167" s="778"/>
      <c r="F167" s="778"/>
      <c r="G167" s="206"/>
      <c r="H167" s="206"/>
      <c r="I167" s="207" t="s">
        <v>14</v>
      </c>
      <c r="J167" s="208" t="s">
        <v>14</v>
      </c>
      <c r="K167" s="208"/>
      <c r="L167" s="208"/>
      <c r="M167" s="209">
        <f>M106+M129+M149+M166</f>
        <v>9312.1</v>
      </c>
      <c r="N167" s="21"/>
      <c r="O167" s="21"/>
    </row>
    <row r="168" spans="1:13" s="12" customFormat="1" ht="15" customHeight="1">
      <c r="A168" s="210"/>
      <c r="B168" s="791" t="s">
        <v>170</v>
      </c>
      <c r="C168" s="791"/>
      <c r="D168" s="791"/>
      <c r="E168" s="791"/>
      <c r="F168" s="791"/>
      <c r="G168" s="791"/>
      <c r="H168" s="791"/>
      <c r="I168" s="791"/>
      <c r="J168" s="791"/>
      <c r="K168" s="211"/>
      <c r="L168" s="211"/>
      <c r="M168" s="212"/>
    </row>
    <row r="169" spans="1:13" s="12" customFormat="1" ht="15" customHeight="1">
      <c r="A169" s="166"/>
      <c r="B169" s="898" t="s">
        <v>79</v>
      </c>
      <c r="C169" s="898"/>
      <c r="D169" s="898"/>
      <c r="E169" s="898"/>
      <c r="F169" s="898"/>
      <c r="G169" s="898"/>
      <c r="H169" s="898"/>
      <c r="I169" s="898"/>
      <c r="J169" s="898"/>
      <c r="K169" s="8"/>
      <c r="L169" s="8"/>
      <c r="M169" s="146"/>
    </row>
    <row r="170" spans="1:13" s="12" customFormat="1" ht="15" customHeight="1">
      <c r="A170" s="166"/>
      <c r="B170" s="9" t="s">
        <v>8</v>
      </c>
      <c r="C170" s="904" t="s">
        <v>80</v>
      </c>
      <c r="D170" s="904"/>
      <c r="E170" s="904"/>
      <c r="F170" s="904"/>
      <c r="G170" s="904"/>
      <c r="H170" s="904"/>
      <c r="I170" s="904"/>
      <c r="J170" s="904"/>
      <c r="K170" s="10"/>
      <c r="L170" s="10"/>
      <c r="M170" s="147"/>
    </row>
    <row r="171" spans="1:13" s="12" customFormat="1" ht="15" customHeight="1" thickBot="1">
      <c r="A171" s="167"/>
      <c r="B171" s="133" t="s">
        <v>8</v>
      </c>
      <c r="C171" s="135" t="s">
        <v>8</v>
      </c>
      <c r="D171" s="777" t="s">
        <v>81</v>
      </c>
      <c r="E171" s="777"/>
      <c r="F171" s="777"/>
      <c r="G171" s="777"/>
      <c r="H171" s="777"/>
      <c r="I171" s="777"/>
      <c r="J171" s="777"/>
      <c r="K171" s="168"/>
      <c r="L171" s="168"/>
      <c r="M171" s="169"/>
    </row>
    <row r="172" spans="1:13" s="12" customFormat="1" ht="24.75" customHeight="1">
      <c r="A172" s="795">
        <v>3</v>
      </c>
      <c r="B172" s="767" t="s">
        <v>8</v>
      </c>
      <c r="C172" s="771" t="s">
        <v>8</v>
      </c>
      <c r="D172" s="779" t="s">
        <v>8</v>
      </c>
      <c r="E172" s="742" t="s">
        <v>82</v>
      </c>
      <c r="F172" s="919" t="s">
        <v>383</v>
      </c>
      <c r="G172" s="541" t="s">
        <v>250</v>
      </c>
      <c r="H172" s="541" t="s">
        <v>442</v>
      </c>
      <c r="I172" s="428" t="s">
        <v>686</v>
      </c>
      <c r="J172" s="426">
        <v>645</v>
      </c>
      <c r="K172" s="426" t="s">
        <v>223</v>
      </c>
      <c r="L172" s="700" t="s">
        <v>18</v>
      </c>
      <c r="M172" s="696">
        <v>59.5</v>
      </c>
    </row>
    <row r="173" spans="1:13" s="12" customFormat="1" ht="25.5" customHeight="1">
      <c r="A173" s="796"/>
      <c r="B173" s="768"/>
      <c r="C173" s="772"/>
      <c r="D173" s="780"/>
      <c r="E173" s="743"/>
      <c r="F173" s="920"/>
      <c r="G173" s="588" t="s">
        <v>251</v>
      </c>
      <c r="H173" s="588" t="s">
        <v>442</v>
      </c>
      <c r="I173" s="418" t="s">
        <v>687</v>
      </c>
      <c r="J173" s="430">
        <v>1</v>
      </c>
      <c r="K173" s="430" t="s">
        <v>223</v>
      </c>
      <c r="L173" s="870"/>
      <c r="M173" s="843"/>
    </row>
    <row r="174" spans="1:13" s="12" customFormat="1" ht="28.5" customHeight="1" thickBot="1">
      <c r="A174" s="797"/>
      <c r="B174" s="770"/>
      <c r="C174" s="774"/>
      <c r="D174" s="787"/>
      <c r="E174" s="744"/>
      <c r="F174" s="921"/>
      <c r="G174" s="542" t="s">
        <v>252</v>
      </c>
      <c r="H174" s="542" t="s">
        <v>442</v>
      </c>
      <c r="I174" s="432" t="s">
        <v>688</v>
      </c>
      <c r="J174" s="433">
        <v>20</v>
      </c>
      <c r="K174" s="433" t="s">
        <v>223</v>
      </c>
      <c r="L174" s="701"/>
      <c r="M174" s="702"/>
    </row>
    <row r="175" spans="1:13" s="12" customFormat="1" ht="24.75" customHeight="1">
      <c r="A175" s="795">
        <v>3</v>
      </c>
      <c r="B175" s="767" t="s">
        <v>8</v>
      </c>
      <c r="C175" s="771" t="s">
        <v>8</v>
      </c>
      <c r="D175" s="779" t="s">
        <v>12</v>
      </c>
      <c r="E175" s="781" t="s">
        <v>463</v>
      </c>
      <c r="F175" s="1164" t="s">
        <v>398</v>
      </c>
      <c r="G175" s="541" t="s">
        <v>532</v>
      </c>
      <c r="H175" s="541" t="s">
        <v>534</v>
      </c>
      <c r="I175" s="460" t="s">
        <v>689</v>
      </c>
      <c r="J175" s="426">
        <v>5</v>
      </c>
      <c r="K175" s="426" t="s">
        <v>223</v>
      </c>
      <c r="L175" s="686" t="s">
        <v>18</v>
      </c>
      <c r="M175" s="688">
        <v>10.5</v>
      </c>
    </row>
    <row r="176" spans="1:13" s="12" customFormat="1" ht="30" customHeight="1" thickBot="1">
      <c r="A176" s="797"/>
      <c r="B176" s="770"/>
      <c r="C176" s="774"/>
      <c r="D176" s="787"/>
      <c r="E176" s="894"/>
      <c r="F176" s="1165"/>
      <c r="G176" s="542" t="s">
        <v>533</v>
      </c>
      <c r="H176" s="542" t="s">
        <v>534</v>
      </c>
      <c r="I176" s="464" t="s">
        <v>690</v>
      </c>
      <c r="J176" s="433">
        <v>1</v>
      </c>
      <c r="K176" s="433" t="s">
        <v>236</v>
      </c>
      <c r="L176" s="741"/>
      <c r="M176" s="869"/>
    </row>
    <row r="177" spans="1:13" s="12" customFormat="1" ht="27" customHeight="1">
      <c r="A177" s="795">
        <v>3</v>
      </c>
      <c r="B177" s="767" t="s">
        <v>8</v>
      </c>
      <c r="C177" s="771" t="s">
        <v>8</v>
      </c>
      <c r="D177" s="779" t="s">
        <v>13</v>
      </c>
      <c r="E177" s="781" t="s">
        <v>83</v>
      </c>
      <c r="F177" s="729" t="s">
        <v>384</v>
      </c>
      <c r="G177" s="729" t="s">
        <v>551</v>
      </c>
      <c r="H177" s="729" t="s">
        <v>366</v>
      </c>
      <c r="I177" s="1147" t="s">
        <v>588</v>
      </c>
      <c r="J177" s="698">
        <v>7</v>
      </c>
      <c r="K177" s="698" t="s">
        <v>233</v>
      </c>
      <c r="L177" s="246" t="s">
        <v>29</v>
      </c>
      <c r="M177" s="72">
        <v>50</v>
      </c>
    </row>
    <row r="178" spans="1:13" s="12" customFormat="1" ht="21.75" customHeight="1">
      <c r="A178" s="796"/>
      <c r="B178" s="768"/>
      <c r="C178" s="772"/>
      <c r="D178" s="780"/>
      <c r="E178" s="782"/>
      <c r="F178" s="948"/>
      <c r="G178" s="948"/>
      <c r="H178" s="948"/>
      <c r="I178" s="1154"/>
      <c r="J178" s="1156"/>
      <c r="K178" s="1156"/>
      <c r="L178" s="280" t="s">
        <v>30</v>
      </c>
      <c r="M178" s="267">
        <v>6.9</v>
      </c>
    </row>
    <row r="179" spans="1:13" s="12" customFormat="1" ht="21.75" customHeight="1" thickBot="1">
      <c r="A179" s="797"/>
      <c r="B179" s="770"/>
      <c r="C179" s="774"/>
      <c r="D179" s="787"/>
      <c r="E179" s="894"/>
      <c r="F179" s="738"/>
      <c r="G179" s="738"/>
      <c r="H179" s="738"/>
      <c r="I179" s="1155"/>
      <c r="J179" s="699"/>
      <c r="K179" s="699"/>
      <c r="L179" s="121" t="s">
        <v>31</v>
      </c>
      <c r="M179" s="102"/>
    </row>
    <row r="180" spans="1:13" s="12" customFormat="1" ht="16.5" customHeight="1">
      <c r="A180" s="170"/>
      <c r="B180" s="132" t="s">
        <v>8</v>
      </c>
      <c r="C180" s="134" t="s">
        <v>8</v>
      </c>
      <c r="D180" s="771" t="s">
        <v>5</v>
      </c>
      <c r="E180" s="771"/>
      <c r="F180" s="771"/>
      <c r="G180" s="150"/>
      <c r="H180" s="150"/>
      <c r="I180" s="171" t="s">
        <v>14</v>
      </c>
      <c r="J180" s="137" t="s">
        <v>14</v>
      </c>
      <c r="K180" s="137"/>
      <c r="L180" s="137"/>
      <c r="M180" s="163">
        <f>SUM(M172:M179)</f>
        <v>126.9</v>
      </c>
    </row>
    <row r="181" spans="1:15" s="12" customFormat="1" ht="17.25" customHeight="1" thickBot="1">
      <c r="A181" s="281"/>
      <c r="B181" s="46" t="s">
        <v>8</v>
      </c>
      <c r="C181" s="45" t="s">
        <v>10</v>
      </c>
      <c r="D181" s="912" t="s">
        <v>84</v>
      </c>
      <c r="E181" s="912"/>
      <c r="F181" s="912"/>
      <c r="G181" s="912"/>
      <c r="H181" s="912"/>
      <c r="I181" s="912"/>
      <c r="J181" s="912"/>
      <c r="K181" s="282"/>
      <c r="L181" s="282"/>
      <c r="M181" s="283"/>
      <c r="N181" s="333"/>
      <c r="O181" s="33"/>
    </row>
    <row r="182" spans="1:15" s="12" customFormat="1" ht="27.75" customHeight="1" thickBot="1">
      <c r="A182" s="62">
        <v>3</v>
      </c>
      <c r="B182" s="63" t="s">
        <v>8</v>
      </c>
      <c r="C182" s="64" t="s">
        <v>10</v>
      </c>
      <c r="D182" s="343">
        <v>1</v>
      </c>
      <c r="E182" s="118" t="s">
        <v>482</v>
      </c>
      <c r="F182" s="118" t="s">
        <v>383</v>
      </c>
      <c r="G182" s="118" t="s">
        <v>510</v>
      </c>
      <c r="H182" s="118" t="s">
        <v>470</v>
      </c>
      <c r="I182" s="118" t="s">
        <v>691</v>
      </c>
      <c r="J182" s="251">
        <v>420</v>
      </c>
      <c r="K182" s="251" t="s">
        <v>223</v>
      </c>
      <c r="L182" s="251" t="s">
        <v>18</v>
      </c>
      <c r="M182" s="344">
        <v>30</v>
      </c>
      <c r="N182" s="333"/>
      <c r="O182" s="33"/>
    </row>
    <row r="183" spans="1:15" s="12" customFormat="1" ht="33.75" customHeight="1">
      <c r="A183" s="755">
        <v>3</v>
      </c>
      <c r="B183" s="717" t="s">
        <v>8</v>
      </c>
      <c r="C183" s="719" t="s">
        <v>10</v>
      </c>
      <c r="D183" s="721" t="s">
        <v>10</v>
      </c>
      <c r="E183" s="706" t="s">
        <v>760</v>
      </c>
      <c r="F183" s="729" t="s">
        <v>382</v>
      </c>
      <c r="G183" s="451" t="s">
        <v>808</v>
      </c>
      <c r="H183" s="729" t="s">
        <v>807</v>
      </c>
      <c r="I183" s="460" t="s">
        <v>693</v>
      </c>
      <c r="J183" s="426">
        <v>1</v>
      </c>
      <c r="K183" s="698" t="s">
        <v>223</v>
      </c>
      <c r="L183" s="686" t="s">
        <v>18</v>
      </c>
      <c r="M183" s="688">
        <v>3</v>
      </c>
      <c r="N183" s="333"/>
      <c r="O183" s="33"/>
    </row>
    <row r="184" spans="1:15" s="12" customFormat="1" ht="33.75" customHeight="1">
      <c r="A184" s="756"/>
      <c r="B184" s="758"/>
      <c r="C184" s="759"/>
      <c r="D184" s="760"/>
      <c r="E184" s="707"/>
      <c r="F184" s="1013"/>
      <c r="G184" s="448" t="s">
        <v>809</v>
      </c>
      <c r="H184" s="1013"/>
      <c r="I184" s="461" t="s">
        <v>693</v>
      </c>
      <c r="J184" s="457">
        <v>1</v>
      </c>
      <c r="K184" s="709"/>
      <c r="L184" s="740"/>
      <c r="M184" s="876"/>
      <c r="N184" s="333"/>
      <c r="O184" s="333"/>
    </row>
    <row r="185" spans="1:15" s="12" customFormat="1" ht="31.5" customHeight="1" thickBot="1">
      <c r="A185" s="757"/>
      <c r="B185" s="718"/>
      <c r="C185" s="720"/>
      <c r="D185" s="722"/>
      <c r="E185" s="708"/>
      <c r="F185" s="730"/>
      <c r="G185" s="452" t="s">
        <v>548</v>
      </c>
      <c r="H185" s="730"/>
      <c r="I185" s="462" t="s">
        <v>692</v>
      </c>
      <c r="J185" s="463">
        <v>4</v>
      </c>
      <c r="K185" s="710"/>
      <c r="L185" s="741"/>
      <c r="M185" s="869"/>
      <c r="N185" s="333"/>
      <c r="O185" s="33"/>
    </row>
    <row r="186" spans="1:15" s="12" customFormat="1" ht="30.75" customHeight="1">
      <c r="A186" s="755">
        <v>3</v>
      </c>
      <c r="B186" s="717" t="s">
        <v>8</v>
      </c>
      <c r="C186" s="719" t="s">
        <v>10</v>
      </c>
      <c r="D186" s="721" t="s">
        <v>13</v>
      </c>
      <c r="E186" s="706" t="s">
        <v>483</v>
      </c>
      <c r="F186" s="729" t="s">
        <v>382</v>
      </c>
      <c r="G186" s="451" t="s">
        <v>810</v>
      </c>
      <c r="H186" s="729" t="s">
        <v>807</v>
      </c>
      <c r="I186" s="460" t="s">
        <v>693</v>
      </c>
      <c r="J186" s="426">
        <v>1</v>
      </c>
      <c r="K186" s="426" t="s">
        <v>280</v>
      </c>
      <c r="L186" s="686" t="s">
        <v>18</v>
      </c>
      <c r="M186" s="688">
        <v>1</v>
      </c>
      <c r="N186" s="33"/>
      <c r="O186" s="33"/>
    </row>
    <row r="187" spans="1:15" s="12" customFormat="1" ht="30.75" customHeight="1" thickBot="1">
      <c r="A187" s="757"/>
      <c r="B187" s="718"/>
      <c r="C187" s="720"/>
      <c r="D187" s="722"/>
      <c r="E187" s="708"/>
      <c r="F187" s="730"/>
      <c r="G187" s="452" t="s">
        <v>811</v>
      </c>
      <c r="H187" s="730"/>
      <c r="I187" s="464" t="s">
        <v>812</v>
      </c>
      <c r="J187" s="463">
        <v>1</v>
      </c>
      <c r="K187" s="463" t="s">
        <v>233</v>
      </c>
      <c r="L187" s="741"/>
      <c r="M187" s="869"/>
      <c r="N187" s="33"/>
      <c r="O187" s="33"/>
    </row>
    <row r="188" spans="1:15" s="12" customFormat="1" ht="27" customHeight="1">
      <c r="A188" s="756">
        <v>3</v>
      </c>
      <c r="B188" s="758" t="s">
        <v>8</v>
      </c>
      <c r="C188" s="759" t="s">
        <v>10</v>
      </c>
      <c r="D188" s="760" t="s">
        <v>21</v>
      </c>
      <c r="E188" s="707" t="s">
        <v>549</v>
      </c>
      <c r="F188" s="913" t="s">
        <v>382</v>
      </c>
      <c r="G188" s="470" t="s">
        <v>813</v>
      </c>
      <c r="H188" s="1013" t="s">
        <v>807</v>
      </c>
      <c r="I188" s="471" t="s">
        <v>814</v>
      </c>
      <c r="J188" s="457">
        <v>1</v>
      </c>
      <c r="K188" s="468" t="s">
        <v>223</v>
      </c>
      <c r="L188" s="740" t="s">
        <v>18</v>
      </c>
      <c r="M188" s="450"/>
      <c r="N188" s="33"/>
      <c r="O188" s="33"/>
    </row>
    <row r="189" spans="1:15" s="12" customFormat="1" ht="32.25" customHeight="1" thickBot="1">
      <c r="A189" s="757"/>
      <c r="B189" s="718"/>
      <c r="C189" s="720"/>
      <c r="D189" s="722"/>
      <c r="E189" s="708"/>
      <c r="F189" s="914"/>
      <c r="G189" s="465" t="s">
        <v>547</v>
      </c>
      <c r="H189" s="730"/>
      <c r="I189" s="466" t="s">
        <v>694</v>
      </c>
      <c r="J189" s="467">
        <v>1</v>
      </c>
      <c r="K189" s="449" t="s">
        <v>242</v>
      </c>
      <c r="L189" s="741"/>
      <c r="M189" s="332"/>
      <c r="N189" s="33"/>
      <c r="O189" s="33"/>
    </row>
    <row r="190" spans="1:15" s="12" customFormat="1" ht="13.5" customHeight="1">
      <c r="A190" s="170"/>
      <c r="B190" s="132" t="s">
        <v>8</v>
      </c>
      <c r="C190" s="134" t="s">
        <v>10</v>
      </c>
      <c r="D190" s="771" t="s">
        <v>5</v>
      </c>
      <c r="E190" s="771"/>
      <c r="F190" s="771"/>
      <c r="G190" s="150"/>
      <c r="H190" s="150"/>
      <c r="I190" s="171" t="s">
        <v>14</v>
      </c>
      <c r="J190" s="137" t="s">
        <v>14</v>
      </c>
      <c r="K190" s="137"/>
      <c r="L190" s="137"/>
      <c r="M190" s="163">
        <f>SUM(M182:M189)</f>
        <v>34</v>
      </c>
      <c r="N190" s="333"/>
      <c r="O190" s="33"/>
    </row>
    <row r="191" spans="1:13" s="12" customFormat="1" ht="12.75" customHeight="1" thickBot="1">
      <c r="A191" s="167"/>
      <c r="B191" s="133" t="s">
        <v>8</v>
      </c>
      <c r="C191" s="135" t="s">
        <v>9</v>
      </c>
      <c r="D191" s="777" t="s">
        <v>85</v>
      </c>
      <c r="E191" s="777"/>
      <c r="F191" s="777"/>
      <c r="G191" s="777"/>
      <c r="H191" s="777"/>
      <c r="I191" s="777"/>
      <c r="J191" s="777"/>
      <c r="K191" s="168"/>
      <c r="L191" s="168"/>
      <c r="M191" s="169"/>
    </row>
    <row r="192" spans="1:13" s="12" customFormat="1" ht="21.75" customHeight="1">
      <c r="A192" s="755">
        <v>3</v>
      </c>
      <c r="B192" s="717" t="s">
        <v>8</v>
      </c>
      <c r="C192" s="719" t="s">
        <v>9</v>
      </c>
      <c r="D192" s="721" t="s">
        <v>8</v>
      </c>
      <c r="E192" s="723" t="s">
        <v>86</v>
      </c>
      <c r="F192" s="1014" t="s">
        <v>383</v>
      </c>
      <c r="G192" s="729" t="s">
        <v>869</v>
      </c>
      <c r="H192" s="729" t="s">
        <v>442</v>
      </c>
      <c r="I192" s="731" t="s">
        <v>695</v>
      </c>
      <c r="J192" s="698">
        <v>27</v>
      </c>
      <c r="K192" s="698" t="s">
        <v>233</v>
      </c>
      <c r="L192" s="71" t="s">
        <v>18</v>
      </c>
      <c r="M192" s="79">
        <v>6</v>
      </c>
    </row>
    <row r="193" spans="1:13" s="12" customFormat="1" ht="18" customHeight="1" thickBot="1">
      <c r="A193" s="757"/>
      <c r="B193" s="718"/>
      <c r="C193" s="720"/>
      <c r="D193" s="722"/>
      <c r="E193" s="724"/>
      <c r="F193" s="1015"/>
      <c r="G193" s="730"/>
      <c r="H193" s="730"/>
      <c r="I193" s="732"/>
      <c r="J193" s="710"/>
      <c r="K193" s="710"/>
      <c r="L193" s="249" t="s">
        <v>32</v>
      </c>
      <c r="M193" s="247"/>
    </row>
    <row r="194" spans="1:13" s="12" customFormat="1" ht="30" customHeight="1" thickBot="1">
      <c r="A194" s="369">
        <v>3</v>
      </c>
      <c r="B194" s="130" t="s">
        <v>8</v>
      </c>
      <c r="C194" s="131" t="s">
        <v>9</v>
      </c>
      <c r="D194" s="248" t="s">
        <v>10</v>
      </c>
      <c r="E194" s="288" t="s">
        <v>761</v>
      </c>
      <c r="F194" s="380" t="s">
        <v>383</v>
      </c>
      <c r="G194" s="539" t="s">
        <v>870</v>
      </c>
      <c r="H194" s="539" t="s">
        <v>442</v>
      </c>
      <c r="I194" s="527" t="s">
        <v>871</v>
      </c>
      <c r="J194" s="589">
        <v>4</v>
      </c>
      <c r="K194" s="530" t="s">
        <v>233</v>
      </c>
      <c r="L194" s="363" t="s">
        <v>18</v>
      </c>
      <c r="M194" s="362">
        <v>7</v>
      </c>
    </row>
    <row r="195" spans="1:13" s="12" customFormat="1" ht="27.75" customHeight="1">
      <c r="A195" s="795">
        <v>3</v>
      </c>
      <c r="B195" s="717" t="s">
        <v>8</v>
      </c>
      <c r="C195" s="719" t="s">
        <v>9</v>
      </c>
      <c r="D195" s="721" t="s">
        <v>9</v>
      </c>
      <c r="E195" s="781" t="s">
        <v>87</v>
      </c>
      <c r="F195" s="729" t="s">
        <v>384</v>
      </c>
      <c r="G195" s="729" t="s">
        <v>558</v>
      </c>
      <c r="H195" s="729" t="s">
        <v>366</v>
      </c>
      <c r="I195" s="731" t="s">
        <v>695</v>
      </c>
      <c r="J195" s="698">
        <v>1</v>
      </c>
      <c r="K195" s="698" t="s">
        <v>223</v>
      </c>
      <c r="L195" s="888" t="s">
        <v>18</v>
      </c>
      <c r="M195" s="688">
        <v>4</v>
      </c>
    </row>
    <row r="196" spans="1:13" s="12" customFormat="1" ht="23.25" customHeight="1" thickBot="1">
      <c r="A196" s="797"/>
      <c r="B196" s="718"/>
      <c r="C196" s="720"/>
      <c r="D196" s="722"/>
      <c r="E196" s="894"/>
      <c r="F196" s="730"/>
      <c r="G196" s="730"/>
      <c r="H196" s="730"/>
      <c r="I196" s="732"/>
      <c r="J196" s="710"/>
      <c r="K196" s="710"/>
      <c r="L196" s="866"/>
      <c r="M196" s="869"/>
    </row>
    <row r="197" spans="1:13" s="12" customFormat="1" ht="23.25" customHeight="1">
      <c r="A197" s="755">
        <v>3</v>
      </c>
      <c r="B197" s="717" t="s">
        <v>8</v>
      </c>
      <c r="C197" s="719" t="s">
        <v>9</v>
      </c>
      <c r="D197" s="721" t="s">
        <v>11</v>
      </c>
      <c r="E197" s="706" t="s">
        <v>762</v>
      </c>
      <c r="F197" s="729" t="s">
        <v>383</v>
      </c>
      <c r="G197" s="706" t="s">
        <v>873</v>
      </c>
      <c r="H197" s="729" t="s">
        <v>442</v>
      </c>
      <c r="I197" s="731" t="s">
        <v>872</v>
      </c>
      <c r="J197" s="733">
        <v>2</v>
      </c>
      <c r="K197" s="698" t="s">
        <v>223</v>
      </c>
      <c r="L197" s="888" t="s">
        <v>18</v>
      </c>
      <c r="M197" s="688">
        <v>0.7</v>
      </c>
    </row>
    <row r="198" spans="1:13" s="12" customFormat="1" ht="23.25" customHeight="1" thickBot="1">
      <c r="A198" s="757"/>
      <c r="B198" s="718"/>
      <c r="C198" s="720"/>
      <c r="D198" s="722"/>
      <c r="E198" s="708"/>
      <c r="F198" s="730"/>
      <c r="G198" s="708"/>
      <c r="H198" s="730"/>
      <c r="I198" s="732"/>
      <c r="J198" s="734"/>
      <c r="K198" s="710"/>
      <c r="L198" s="866"/>
      <c r="M198" s="869"/>
    </row>
    <row r="199" spans="1:13" s="12" customFormat="1" ht="15" customHeight="1">
      <c r="A199" s="170"/>
      <c r="B199" s="132" t="s">
        <v>8</v>
      </c>
      <c r="C199" s="134" t="s">
        <v>9</v>
      </c>
      <c r="D199" s="1075" t="s">
        <v>5</v>
      </c>
      <c r="E199" s="1075"/>
      <c r="F199" s="1075"/>
      <c r="G199" s="172"/>
      <c r="H199" s="172"/>
      <c r="I199" s="171" t="s">
        <v>14</v>
      </c>
      <c r="J199" s="137" t="s">
        <v>14</v>
      </c>
      <c r="K199" s="137"/>
      <c r="L199" s="137"/>
      <c r="M199" s="163">
        <f>SUM(M192:M196)</f>
        <v>17</v>
      </c>
    </row>
    <row r="200" spans="1:13" s="12" customFormat="1" ht="12.75" customHeight="1" thickBot="1">
      <c r="A200" s="167"/>
      <c r="B200" s="133" t="s">
        <v>8</v>
      </c>
      <c r="C200" s="135" t="s">
        <v>11</v>
      </c>
      <c r="D200" s="777" t="s">
        <v>88</v>
      </c>
      <c r="E200" s="777"/>
      <c r="F200" s="777"/>
      <c r="G200" s="777"/>
      <c r="H200" s="777"/>
      <c r="I200" s="777"/>
      <c r="J200" s="777"/>
      <c r="K200" s="168"/>
      <c r="L200" s="168"/>
      <c r="M200" s="169"/>
    </row>
    <row r="201" spans="1:13" s="12" customFormat="1" ht="15" customHeight="1">
      <c r="A201" s="170"/>
      <c r="B201" s="132" t="s">
        <v>8</v>
      </c>
      <c r="C201" s="134" t="s">
        <v>11</v>
      </c>
      <c r="D201" s="1075" t="s">
        <v>5</v>
      </c>
      <c r="E201" s="1075"/>
      <c r="F201" s="1075"/>
      <c r="G201" s="172"/>
      <c r="H201" s="172"/>
      <c r="I201" s="171" t="s">
        <v>14</v>
      </c>
      <c r="J201" s="137" t="s">
        <v>14</v>
      </c>
      <c r="K201" s="137"/>
      <c r="L201" s="137"/>
      <c r="M201" s="163">
        <f>M199</f>
        <v>17</v>
      </c>
    </row>
    <row r="202" spans="1:13" s="12" customFormat="1" ht="15.75" customHeight="1">
      <c r="A202" s="166"/>
      <c r="B202" s="11" t="s">
        <v>8</v>
      </c>
      <c r="C202" s="1177" t="s">
        <v>6</v>
      </c>
      <c r="D202" s="1177"/>
      <c r="E202" s="1177"/>
      <c r="F202" s="1177"/>
      <c r="G202" s="51"/>
      <c r="H202" s="51"/>
      <c r="I202" s="23" t="s">
        <v>14</v>
      </c>
      <c r="J202" s="24" t="s">
        <v>14</v>
      </c>
      <c r="K202" s="24"/>
      <c r="L202" s="24"/>
      <c r="M202" s="157">
        <f>M180+M190+M199+M201</f>
        <v>194.9</v>
      </c>
    </row>
    <row r="203" spans="1:13" s="12" customFormat="1" ht="15.75" customHeight="1" thickBot="1">
      <c r="A203" s="167"/>
      <c r="B203" s="1074" t="s">
        <v>7</v>
      </c>
      <c r="C203" s="1074"/>
      <c r="D203" s="1074"/>
      <c r="E203" s="1074"/>
      <c r="F203" s="1074"/>
      <c r="G203" s="219"/>
      <c r="H203" s="219"/>
      <c r="I203" s="220" t="s">
        <v>14</v>
      </c>
      <c r="J203" s="221" t="s">
        <v>14</v>
      </c>
      <c r="K203" s="221"/>
      <c r="L203" s="221"/>
      <c r="M203" s="209">
        <f>M202</f>
        <v>194.9</v>
      </c>
    </row>
    <row r="204" spans="1:13" ht="16.5" customHeight="1">
      <c r="A204" s="142"/>
      <c r="B204" s="1142" t="s">
        <v>89</v>
      </c>
      <c r="C204" s="1142"/>
      <c r="D204" s="1142"/>
      <c r="E204" s="1142"/>
      <c r="F204" s="1142"/>
      <c r="G204" s="1142"/>
      <c r="H204" s="1142"/>
      <c r="I204" s="1142"/>
      <c r="J204" s="1142"/>
      <c r="K204" s="217"/>
      <c r="L204" s="217"/>
      <c r="M204" s="218"/>
    </row>
    <row r="205" spans="1:13" ht="14.25" customHeight="1">
      <c r="A205" s="141"/>
      <c r="B205" s="9" t="s">
        <v>8</v>
      </c>
      <c r="C205" s="1153" t="s">
        <v>90</v>
      </c>
      <c r="D205" s="1153"/>
      <c r="E205" s="1153"/>
      <c r="F205" s="1153"/>
      <c r="G205" s="1153"/>
      <c r="H205" s="1153"/>
      <c r="I205" s="1153"/>
      <c r="J205" s="1153"/>
      <c r="K205" s="25"/>
      <c r="L205" s="25"/>
      <c r="M205" s="173"/>
    </row>
    <row r="206" spans="1:13" ht="15.75" customHeight="1" thickBot="1">
      <c r="A206" s="140"/>
      <c r="B206" s="133" t="s">
        <v>8</v>
      </c>
      <c r="C206" s="135" t="s">
        <v>8</v>
      </c>
      <c r="D206" s="794" t="s">
        <v>91</v>
      </c>
      <c r="E206" s="794"/>
      <c r="F206" s="794"/>
      <c r="G206" s="794"/>
      <c r="H206" s="794"/>
      <c r="I206" s="794"/>
      <c r="J206" s="794"/>
      <c r="K206" s="174"/>
      <c r="L206" s="174"/>
      <c r="M206" s="175"/>
    </row>
    <row r="207" spans="1:14" ht="22.5" customHeight="1">
      <c r="A207" s="795">
        <v>4</v>
      </c>
      <c r="B207" s="767" t="s">
        <v>8</v>
      </c>
      <c r="C207" s="771" t="s">
        <v>8</v>
      </c>
      <c r="D207" s="779" t="s">
        <v>8</v>
      </c>
      <c r="E207" s="1174" t="s">
        <v>92</v>
      </c>
      <c r="F207" s="942" t="s">
        <v>520</v>
      </c>
      <c r="G207" s="560" t="s">
        <v>505</v>
      </c>
      <c r="H207" s="735" t="s">
        <v>445</v>
      </c>
      <c r="I207" s="428" t="s">
        <v>696</v>
      </c>
      <c r="J207" s="426">
        <v>13</v>
      </c>
      <c r="K207" s="426" t="s">
        <v>223</v>
      </c>
      <c r="L207" s="889" t="s">
        <v>18</v>
      </c>
      <c r="M207" s="696">
        <v>189</v>
      </c>
      <c r="N207" s="326"/>
    </row>
    <row r="208" spans="1:14" ht="22.5" customHeight="1">
      <c r="A208" s="796"/>
      <c r="B208" s="768"/>
      <c r="C208" s="772"/>
      <c r="D208" s="780"/>
      <c r="E208" s="1175"/>
      <c r="F208" s="943"/>
      <c r="G208" s="561" t="s">
        <v>257</v>
      </c>
      <c r="H208" s="792"/>
      <c r="I208" s="418" t="s">
        <v>696</v>
      </c>
      <c r="J208" s="430">
        <v>11</v>
      </c>
      <c r="K208" s="430" t="s">
        <v>223</v>
      </c>
      <c r="L208" s="890"/>
      <c r="M208" s="843"/>
      <c r="N208" s="47"/>
    </row>
    <row r="209" spans="1:14" ht="22.5" customHeight="1">
      <c r="A209" s="796"/>
      <c r="B209" s="768"/>
      <c r="C209" s="772"/>
      <c r="D209" s="780"/>
      <c r="E209" s="1175"/>
      <c r="F209" s="943"/>
      <c r="G209" s="561" t="s">
        <v>254</v>
      </c>
      <c r="H209" s="792"/>
      <c r="I209" s="418" t="s">
        <v>696</v>
      </c>
      <c r="J209" s="430">
        <v>50</v>
      </c>
      <c r="K209" s="430" t="s">
        <v>223</v>
      </c>
      <c r="L209" s="890"/>
      <c r="M209" s="843"/>
      <c r="N209" s="47"/>
    </row>
    <row r="210" spans="1:14" ht="22.5" customHeight="1">
      <c r="A210" s="796"/>
      <c r="B210" s="768"/>
      <c r="C210" s="772"/>
      <c r="D210" s="780"/>
      <c r="E210" s="1175"/>
      <c r="F210" s="943"/>
      <c r="G210" s="561" t="s">
        <v>255</v>
      </c>
      <c r="H210" s="792"/>
      <c r="I210" s="418" t="s">
        <v>696</v>
      </c>
      <c r="J210" s="430">
        <v>12</v>
      </c>
      <c r="K210" s="430" t="s">
        <v>223</v>
      </c>
      <c r="L210" s="890"/>
      <c r="M210" s="843"/>
      <c r="N210" s="47"/>
    </row>
    <row r="211" spans="1:14" ht="22.5" customHeight="1" thickBot="1">
      <c r="A211" s="797"/>
      <c r="B211" s="770"/>
      <c r="C211" s="774"/>
      <c r="D211" s="787"/>
      <c r="E211" s="1176"/>
      <c r="F211" s="944"/>
      <c r="G211" s="562" t="s">
        <v>256</v>
      </c>
      <c r="H211" s="736"/>
      <c r="I211" s="432" t="s">
        <v>696</v>
      </c>
      <c r="J211" s="433">
        <v>6</v>
      </c>
      <c r="K211" s="433" t="s">
        <v>223</v>
      </c>
      <c r="L211" s="891"/>
      <c r="M211" s="702"/>
      <c r="N211" s="47"/>
    </row>
    <row r="212" spans="1:13" ht="27" customHeight="1">
      <c r="A212" s="795">
        <v>4</v>
      </c>
      <c r="B212" s="767" t="s">
        <v>8</v>
      </c>
      <c r="C212" s="771" t="s">
        <v>8</v>
      </c>
      <c r="D212" s="779" t="s">
        <v>10</v>
      </c>
      <c r="E212" s="817" t="s">
        <v>93</v>
      </c>
      <c r="F212" s="942" t="s">
        <v>406</v>
      </c>
      <c r="G212" s="534" t="s">
        <v>276</v>
      </c>
      <c r="H212" s="534" t="s">
        <v>443</v>
      </c>
      <c r="I212" s="428" t="s">
        <v>948</v>
      </c>
      <c r="J212" s="426">
        <v>10</v>
      </c>
      <c r="K212" s="426" t="s">
        <v>223</v>
      </c>
      <c r="L212" s="889" t="s">
        <v>18</v>
      </c>
      <c r="M212" s="696">
        <v>1712.5</v>
      </c>
    </row>
    <row r="213" spans="1:13" ht="24" customHeight="1">
      <c r="A213" s="796"/>
      <c r="B213" s="768"/>
      <c r="C213" s="772"/>
      <c r="D213" s="780"/>
      <c r="E213" s="1117"/>
      <c r="F213" s="943"/>
      <c r="G213" s="535" t="s">
        <v>277</v>
      </c>
      <c r="H213" s="535" t="s">
        <v>444</v>
      </c>
      <c r="I213" s="418" t="s">
        <v>949</v>
      </c>
      <c r="J213" s="430">
        <v>2</v>
      </c>
      <c r="K213" s="430" t="s">
        <v>223</v>
      </c>
      <c r="L213" s="890"/>
      <c r="M213" s="843"/>
    </row>
    <row r="214" spans="1:13" ht="31.5" customHeight="1" thickBot="1">
      <c r="A214" s="797"/>
      <c r="B214" s="770"/>
      <c r="C214" s="774"/>
      <c r="D214" s="787"/>
      <c r="E214" s="835"/>
      <c r="F214" s="944"/>
      <c r="G214" s="536" t="s">
        <v>278</v>
      </c>
      <c r="H214" s="536" t="s">
        <v>443</v>
      </c>
      <c r="I214" s="432" t="s">
        <v>696</v>
      </c>
      <c r="J214" s="433">
        <v>0</v>
      </c>
      <c r="K214" s="433" t="s">
        <v>233</v>
      </c>
      <c r="L214" s="891"/>
      <c r="M214" s="702"/>
    </row>
    <row r="215" spans="1:14" ht="32.25" customHeight="1" thickBot="1">
      <c r="A215" s="62">
        <v>4</v>
      </c>
      <c r="B215" s="63" t="s">
        <v>8</v>
      </c>
      <c r="C215" s="64" t="s">
        <v>8</v>
      </c>
      <c r="D215" s="65" t="s">
        <v>9</v>
      </c>
      <c r="E215" s="291" t="s">
        <v>94</v>
      </c>
      <c r="F215" s="292" t="s">
        <v>382</v>
      </c>
      <c r="G215" s="627" t="s">
        <v>521</v>
      </c>
      <c r="H215" s="627" t="s">
        <v>522</v>
      </c>
      <c r="I215" s="76" t="s">
        <v>697</v>
      </c>
      <c r="J215" s="67">
        <v>2</v>
      </c>
      <c r="K215" s="67" t="s">
        <v>223</v>
      </c>
      <c r="L215" s="67" t="s">
        <v>18</v>
      </c>
      <c r="M215" s="105">
        <v>57</v>
      </c>
      <c r="N215" s="327"/>
    </row>
    <row r="216" spans="1:13" ht="27" customHeight="1">
      <c r="A216" s="755">
        <v>4</v>
      </c>
      <c r="B216" s="717" t="s">
        <v>8</v>
      </c>
      <c r="C216" s="719" t="s">
        <v>8</v>
      </c>
      <c r="D216" s="721" t="s">
        <v>11</v>
      </c>
      <c r="E216" s="1143" t="s">
        <v>95</v>
      </c>
      <c r="F216" s="120" t="s">
        <v>390</v>
      </c>
      <c r="G216" s="785" t="s">
        <v>344</v>
      </c>
      <c r="H216" s="785" t="s">
        <v>763</v>
      </c>
      <c r="I216" s="456" t="s">
        <v>698</v>
      </c>
      <c r="J216" s="664">
        <f>9.4+6.75+11+7.9+8.25+8.9+12.65+8.75</f>
        <v>73.6</v>
      </c>
      <c r="K216" s="657" t="s">
        <v>223</v>
      </c>
      <c r="L216" s="222" t="s">
        <v>18</v>
      </c>
      <c r="M216" s="223">
        <v>525.3</v>
      </c>
    </row>
    <row r="217" spans="1:13" ht="27" customHeight="1">
      <c r="A217" s="756"/>
      <c r="B217" s="758"/>
      <c r="C217" s="759"/>
      <c r="D217" s="760"/>
      <c r="E217" s="1144"/>
      <c r="F217" s="18" t="s">
        <v>391</v>
      </c>
      <c r="G217" s="840"/>
      <c r="H217" s="785"/>
      <c r="I217" s="418" t="s">
        <v>699</v>
      </c>
      <c r="J217" s="655">
        <f>1759+1584+1342+1956+1925+3972+2584+11790</f>
        <v>26912</v>
      </c>
      <c r="K217" s="655" t="s">
        <v>223</v>
      </c>
      <c r="L217" s="1151" t="s">
        <v>19</v>
      </c>
      <c r="M217" s="922">
        <v>1.8</v>
      </c>
    </row>
    <row r="218" spans="1:13" ht="27" customHeight="1">
      <c r="A218" s="756"/>
      <c r="B218" s="758"/>
      <c r="C218" s="759"/>
      <c r="D218" s="760"/>
      <c r="E218" s="1144"/>
      <c r="F218" s="18" t="s">
        <v>392</v>
      </c>
      <c r="G218" s="653" t="s">
        <v>345</v>
      </c>
      <c r="H218" s="785"/>
      <c r="I218" s="418" t="s">
        <v>700</v>
      </c>
      <c r="J218" s="655">
        <f>20+10+18+35+10+10+20+60</f>
        <v>183</v>
      </c>
      <c r="K218" s="655" t="s">
        <v>223</v>
      </c>
      <c r="L218" s="789"/>
      <c r="M218" s="923"/>
    </row>
    <row r="219" spans="1:13" ht="27" customHeight="1">
      <c r="A219" s="756"/>
      <c r="B219" s="758"/>
      <c r="C219" s="759"/>
      <c r="D219" s="760"/>
      <c r="E219" s="1144"/>
      <c r="F219" s="18" t="s">
        <v>393</v>
      </c>
      <c r="G219" s="653" t="s">
        <v>346</v>
      </c>
      <c r="H219" s="785"/>
      <c r="I219" s="418" t="s">
        <v>701</v>
      </c>
      <c r="J219" s="655">
        <f>45+33+46+57+50+80+50+80</f>
        <v>441</v>
      </c>
      <c r="K219" s="655" t="s">
        <v>223</v>
      </c>
      <c r="L219" s="789"/>
      <c r="M219" s="923"/>
    </row>
    <row r="220" spans="1:13" ht="27" customHeight="1">
      <c r="A220" s="756"/>
      <c r="B220" s="758"/>
      <c r="C220" s="759"/>
      <c r="D220" s="760"/>
      <c r="E220" s="1144"/>
      <c r="F220" s="18" t="s">
        <v>394</v>
      </c>
      <c r="G220" s="653" t="s">
        <v>347</v>
      </c>
      <c r="H220" s="785"/>
      <c r="I220" s="418" t="s">
        <v>348</v>
      </c>
      <c r="J220" s="655">
        <v>0</v>
      </c>
      <c r="K220" s="655" t="s">
        <v>223</v>
      </c>
      <c r="L220" s="789"/>
      <c r="M220" s="923"/>
    </row>
    <row r="221" spans="1:13" ht="27" customHeight="1">
      <c r="A221" s="756"/>
      <c r="B221" s="758"/>
      <c r="C221" s="759"/>
      <c r="D221" s="760"/>
      <c r="E221" s="1144"/>
      <c r="F221" s="18" t="s">
        <v>399</v>
      </c>
      <c r="G221" s="653" t="s">
        <v>349</v>
      </c>
      <c r="H221" s="785"/>
      <c r="I221" s="418" t="s">
        <v>702</v>
      </c>
      <c r="J221" s="655">
        <f>1+1+4+2+2+2+2+2</f>
        <v>16</v>
      </c>
      <c r="K221" s="655" t="s">
        <v>223</v>
      </c>
      <c r="L221" s="789"/>
      <c r="M221" s="923"/>
    </row>
    <row r="222" spans="1:13" ht="27" customHeight="1">
      <c r="A222" s="756"/>
      <c r="B222" s="758"/>
      <c r="C222" s="759"/>
      <c r="D222" s="760"/>
      <c r="E222" s="1144"/>
      <c r="F222" s="18" t="s">
        <v>396</v>
      </c>
      <c r="G222" s="653" t="s">
        <v>350</v>
      </c>
      <c r="H222" s="785"/>
      <c r="I222" s="418" t="s">
        <v>950</v>
      </c>
      <c r="J222" s="655">
        <f>6+2+10+5+8+4+5+4</f>
        <v>44</v>
      </c>
      <c r="K222" s="655" t="s">
        <v>223</v>
      </c>
      <c r="L222" s="789"/>
      <c r="M222" s="923"/>
    </row>
    <row r="223" spans="1:13" ht="27" customHeight="1" thickBot="1">
      <c r="A223" s="756"/>
      <c r="B223" s="758"/>
      <c r="C223" s="759"/>
      <c r="D223" s="760"/>
      <c r="E223" s="1144"/>
      <c r="F223" s="52" t="s">
        <v>397</v>
      </c>
      <c r="G223" s="660" t="s">
        <v>351</v>
      </c>
      <c r="H223" s="785"/>
      <c r="I223" s="418" t="s">
        <v>951</v>
      </c>
      <c r="J223" s="655">
        <f>270+244+279+299+315+520+550+850</f>
        <v>3327</v>
      </c>
      <c r="K223" s="655" t="s">
        <v>223</v>
      </c>
      <c r="L223" s="789"/>
      <c r="M223" s="923"/>
    </row>
    <row r="224" spans="1:13" ht="25.5" customHeight="1">
      <c r="A224" s="795">
        <v>4</v>
      </c>
      <c r="B224" s="717" t="s">
        <v>8</v>
      </c>
      <c r="C224" s="719" t="s">
        <v>8</v>
      </c>
      <c r="D224" s="721" t="s">
        <v>12</v>
      </c>
      <c r="E224" s="1143" t="s">
        <v>207</v>
      </c>
      <c r="F224" s="1149" t="s">
        <v>400</v>
      </c>
      <c r="G224" s="574" t="s">
        <v>226</v>
      </c>
      <c r="H224" s="423" t="s">
        <v>445</v>
      </c>
      <c r="I224" s="424" t="s">
        <v>703</v>
      </c>
      <c r="J224" s="426">
        <v>10</v>
      </c>
      <c r="K224" s="426" t="s">
        <v>223</v>
      </c>
      <c r="L224" s="788" t="s">
        <v>18</v>
      </c>
      <c r="M224" s="1100">
        <v>25</v>
      </c>
    </row>
    <row r="225" spans="1:13" ht="25.5" customHeight="1" thickBot="1">
      <c r="A225" s="797"/>
      <c r="B225" s="718"/>
      <c r="C225" s="720"/>
      <c r="D225" s="722"/>
      <c r="E225" s="1152"/>
      <c r="F225" s="1150"/>
      <c r="G225" s="576" t="s">
        <v>227</v>
      </c>
      <c r="H225" s="628" t="s">
        <v>445</v>
      </c>
      <c r="I225" s="629" t="s">
        <v>704</v>
      </c>
      <c r="J225" s="433">
        <v>10</v>
      </c>
      <c r="K225" s="433" t="s">
        <v>223</v>
      </c>
      <c r="L225" s="790"/>
      <c r="M225" s="1101"/>
    </row>
    <row r="226" spans="1:14" ht="26.25" customHeight="1" thickBot="1">
      <c r="A226" s="347">
        <v>4</v>
      </c>
      <c r="B226" s="261" t="s">
        <v>8</v>
      </c>
      <c r="C226" s="254" t="s">
        <v>8</v>
      </c>
      <c r="D226" s="253" t="s">
        <v>48</v>
      </c>
      <c r="E226" s="348" t="s">
        <v>484</v>
      </c>
      <c r="F226" s="350" t="s">
        <v>382</v>
      </c>
      <c r="G226" s="422" t="s">
        <v>790</v>
      </c>
      <c r="H226" s="423" t="s">
        <v>448</v>
      </c>
      <c r="I226" s="424" t="s">
        <v>791</v>
      </c>
      <c r="J226" s="425">
        <v>1</v>
      </c>
      <c r="K226" s="426" t="s">
        <v>242</v>
      </c>
      <c r="L226" s="349" t="s">
        <v>18</v>
      </c>
      <c r="M226" s="351">
        <v>10</v>
      </c>
      <c r="N226" s="352"/>
    </row>
    <row r="227" spans="1:108" s="27" customFormat="1" ht="15.75" customHeight="1">
      <c r="A227" s="139"/>
      <c r="B227" s="132" t="s">
        <v>8</v>
      </c>
      <c r="C227" s="134" t="s">
        <v>8</v>
      </c>
      <c r="D227" s="824" t="s">
        <v>96</v>
      </c>
      <c r="E227" s="824"/>
      <c r="F227" s="824"/>
      <c r="G227" s="176"/>
      <c r="H227" s="176"/>
      <c r="I227" s="162" t="s">
        <v>14</v>
      </c>
      <c r="J227" s="164" t="s">
        <v>14</v>
      </c>
      <c r="K227" s="164"/>
      <c r="L227" s="164"/>
      <c r="M227" s="163">
        <f>SUM(M207:M226)</f>
        <v>2520.6000000000004</v>
      </c>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row>
    <row r="228" spans="1:13" ht="16.5" customHeight="1" thickBot="1">
      <c r="A228" s="140"/>
      <c r="B228" s="133" t="s">
        <v>8</v>
      </c>
      <c r="C228" s="135" t="s">
        <v>10</v>
      </c>
      <c r="D228" s="794" t="s">
        <v>97</v>
      </c>
      <c r="E228" s="794"/>
      <c r="F228" s="794"/>
      <c r="G228" s="794"/>
      <c r="H228" s="794"/>
      <c r="I228" s="794"/>
      <c r="J228" s="794"/>
      <c r="K228" s="174"/>
      <c r="L228" s="174"/>
      <c r="M228" s="175"/>
    </row>
    <row r="229" spans="1:14" ht="96" customHeight="1" thickBot="1">
      <c r="A229" s="62">
        <v>4</v>
      </c>
      <c r="B229" s="63" t="s">
        <v>8</v>
      </c>
      <c r="C229" s="64" t="s">
        <v>10</v>
      </c>
      <c r="D229" s="65" t="s">
        <v>8</v>
      </c>
      <c r="E229" s="293" t="s">
        <v>98</v>
      </c>
      <c r="F229" s="292" t="s">
        <v>897</v>
      </c>
      <c r="G229" s="292" t="s">
        <v>575</v>
      </c>
      <c r="H229" s="292" t="s">
        <v>767</v>
      </c>
      <c r="I229" s="76" t="s">
        <v>99</v>
      </c>
      <c r="J229" s="67">
        <v>100</v>
      </c>
      <c r="K229" s="67" t="s">
        <v>223</v>
      </c>
      <c r="L229" s="91" t="s">
        <v>51</v>
      </c>
      <c r="M229" s="105">
        <v>0.4</v>
      </c>
      <c r="N229" s="342"/>
    </row>
    <row r="230" spans="1:13" ht="36.75" customHeight="1">
      <c r="A230" s="795">
        <v>4</v>
      </c>
      <c r="B230" s="767" t="s">
        <v>8</v>
      </c>
      <c r="C230" s="771" t="s">
        <v>10</v>
      </c>
      <c r="D230" s="779" t="s">
        <v>10</v>
      </c>
      <c r="E230" s="945" t="s">
        <v>100</v>
      </c>
      <c r="F230" s="828" t="s">
        <v>400</v>
      </c>
      <c r="G230" s="445" t="s">
        <v>797</v>
      </c>
      <c r="H230" s="445" t="s">
        <v>798</v>
      </c>
      <c r="I230" s="428" t="s">
        <v>705</v>
      </c>
      <c r="J230" s="426">
        <v>1</v>
      </c>
      <c r="K230" s="426" t="s">
        <v>221</v>
      </c>
      <c r="L230" s="788" t="s">
        <v>51</v>
      </c>
      <c r="M230" s="688">
        <v>27.2</v>
      </c>
    </row>
    <row r="231" spans="1:13" ht="36.75" customHeight="1">
      <c r="A231" s="796"/>
      <c r="B231" s="768"/>
      <c r="C231" s="772"/>
      <c r="D231" s="780"/>
      <c r="E231" s="946"/>
      <c r="F231" s="1016"/>
      <c r="G231" s="446" t="s">
        <v>209</v>
      </c>
      <c r="H231" s="446" t="s">
        <v>798</v>
      </c>
      <c r="I231" s="418" t="s">
        <v>705</v>
      </c>
      <c r="J231" s="430">
        <v>1</v>
      </c>
      <c r="K231" s="430" t="s">
        <v>222</v>
      </c>
      <c r="L231" s="789"/>
      <c r="M231" s="876"/>
    </row>
    <row r="232" spans="1:13" ht="36.75" customHeight="1">
      <c r="A232" s="796"/>
      <c r="B232" s="768"/>
      <c r="C232" s="772"/>
      <c r="D232" s="780"/>
      <c r="E232" s="946"/>
      <c r="F232" s="1016"/>
      <c r="G232" s="446" t="s">
        <v>210</v>
      </c>
      <c r="H232" s="446" t="s">
        <v>798</v>
      </c>
      <c r="I232" s="418" t="s">
        <v>589</v>
      </c>
      <c r="J232" s="430">
        <v>300</v>
      </c>
      <c r="K232" s="430" t="s">
        <v>223</v>
      </c>
      <c r="L232" s="789"/>
      <c r="M232" s="876"/>
    </row>
    <row r="233" spans="1:13" ht="36.75" customHeight="1">
      <c r="A233" s="796"/>
      <c r="B233" s="768"/>
      <c r="C233" s="772"/>
      <c r="D233" s="780"/>
      <c r="E233" s="946"/>
      <c r="F233" s="1016"/>
      <c r="G233" s="446" t="s">
        <v>906</v>
      </c>
      <c r="H233" s="446" t="s">
        <v>798</v>
      </c>
      <c r="I233" s="418" t="s">
        <v>590</v>
      </c>
      <c r="J233" s="430">
        <v>400</v>
      </c>
      <c r="K233" s="430" t="s">
        <v>224</v>
      </c>
      <c r="L233" s="789"/>
      <c r="M233" s="876"/>
    </row>
    <row r="234" spans="1:13" ht="36.75" customHeight="1">
      <c r="A234" s="796"/>
      <c r="B234" s="768"/>
      <c r="C234" s="772"/>
      <c r="D234" s="780"/>
      <c r="E234" s="946"/>
      <c r="F234" s="1016"/>
      <c r="G234" s="446" t="s">
        <v>211</v>
      </c>
      <c r="H234" s="446" t="s">
        <v>799</v>
      </c>
      <c r="I234" s="418" t="s">
        <v>706</v>
      </c>
      <c r="J234" s="430">
        <v>3500</v>
      </c>
      <c r="K234" s="430" t="s">
        <v>223</v>
      </c>
      <c r="L234" s="789"/>
      <c r="M234" s="876"/>
    </row>
    <row r="235" spans="1:13" ht="26.25" customHeight="1" thickBot="1">
      <c r="A235" s="797"/>
      <c r="B235" s="770"/>
      <c r="C235" s="774"/>
      <c r="D235" s="787"/>
      <c r="E235" s="947"/>
      <c r="F235" s="829"/>
      <c r="G235" s="447" t="s">
        <v>212</v>
      </c>
      <c r="H235" s="447" t="s">
        <v>798</v>
      </c>
      <c r="I235" s="432" t="s">
        <v>707</v>
      </c>
      <c r="J235" s="433">
        <v>15</v>
      </c>
      <c r="K235" s="433" t="s">
        <v>223</v>
      </c>
      <c r="L235" s="790"/>
      <c r="M235" s="869"/>
    </row>
    <row r="236" spans="1:17" ht="26.25" customHeight="1">
      <c r="A236" s="755">
        <v>4</v>
      </c>
      <c r="B236" s="717" t="s">
        <v>8</v>
      </c>
      <c r="C236" s="719" t="s">
        <v>10</v>
      </c>
      <c r="D236" s="721" t="s">
        <v>9</v>
      </c>
      <c r="E236" s="731" t="s">
        <v>101</v>
      </c>
      <c r="F236" s="345" t="s">
        <v>384</v>
      </c>
      <c r="G236" s="735" t="s">
        <v>553</v>
      </c>
      <c r="H236" s="679" t="s">
        <v>366</v>
      </c>
      <c r="I236" s="731" t="s">
        <v>591</v>
      </c>
      <c r="J236" s="698">
        <v>30</v>
      </c>
      <c r="K236" s="698" t="s">
        <v>223</v>
      </c>
      <c r="L236" s="788" t="s">
        <v>51</v>
      </c>
      <c r="M236" s="688">
        <v>0.6</v>
      </c>
      <c r="N236" s="341"/>
      <c r="O236" s="342"/>
      <c r="P236" s="342"/>
      <c r="Q236" s="342"/>
    </row>
    <row r="237" spans="1:17" ht="39" customHeight="1" thickBot="1">
      <c r="A237" s="1096"/>
      <c r="B237" s="762"/>
      <c r="C237" s="762"/>
      <c r="D237" s="762"/>
      <c r="E237" s="827"/>
      <c r="F237" s="101" t="s">
        <v>403</v>
      </c>
      <c r="G237" s="738"/>
      <c r="H237" s="517" t="s">
        <v>552</v>
      </c>
      <c r="I237" s="732"/>
      <c r="J237" s="710"/>
      <c r="K237" s="710"/>
      <c r="L237" s="924"/>
      <c r="M237" s="887"/>
      <c r="N237" s="342"/>
      <c r="O237" s="342"/>
      <c r="P237" s="342"/>
      <c r="Q237" s="342"/>
    </row>
    <row r="238" spans="1:14" ht="36.75" customHeight="1">
      <c r="A238" s="755">
        <v>4</v>
      </c>
      <c r="B238" s="717" t="s">
        <v>8</v>
      </c>
      <c r="C238" s="719" t="s">
        <v>10</v>
      </c>
      <c r="D238" s="721" t="s">
        <v>11</v>
      </c>
      <c r="E238" s="945" t="s">
        <v>102</v>
      </c>
      <c r="F238" s="735" t="s">
        <v>388</v>
      </c>
      <c r="G238" s="614" t="s">
        <v>238</v>
      </c>
      <c r="H238" s="614" t="s">
        <v>438</v>
      </c>
      <c r="I238" s="428" t="s">
        <v>952</v>
      </c>
      <c r="J238" s="426">
        <v>10</v>
      </c>
      <c r="K238" s="426" t="s">
        <v>223</v>
      </c>
      <c r="L238" s="884" t="s">
        <v>51</v>
      </c>
      <c r="M238" s="696">
        <v>14</v>
      </c>
      <c r="N238" s="341"/>
    </row>
    <row r="239" spans="1:14" ht="36.75" customHeight="1">
      <c r="A239" s="756"/>
      <c r="B239" s="758"/>
      <c r="C239" s="759"/>
      <c r="D239" s="760"/>
      <c r="E239" s="946"/>
      <c r="F239" s="792"/>
      <c r="G239" s="615" t="s">
        <v>239</v>
      </c>
      <c r="H239" s="615" t="s">
        <v>438</v>
      </c>
      <c r="I239" s="418" t="s">
        <v>592</v>
      </c>
      <c r="J239" s="430">
        <v>30</v>
      </c>
      <c r="K239" s="430" t="s">
        <v>223</v>
      </c>
      <c r="L239" s="885"/>
      <c r="M239" s="843"/>
      <c r="N239" s="342"/>
    </row>
    <row r="240" spans="1:14" ht="36.75" customHeight="1">
      <c r="A240" s="756"/>
      <c r="B240" s="758"/>
      <c r="C240" s="759"/>
      <c r="D240" s="760"/>
      <c r="E240" s="946"/>
      <c r="F240" s="792"/>
      <c r="G240" s="615" t="s">
        <v>240</v>
      </c>
      <c r="H240" s="615" t="s">
        <v>438</v>
      </c>
      <c r="I240" s="418" t="s">
        <v>593</v>
      </c>
      <c r="J240" s="430">
        <v>60</v>
      </c>
      <c r="K240" s="430" t="s">
        <v>223</v>
      </c>
      <c r="L240" s="885"/>
      <c r="M240" s="843"/>
      <c r="N240" s="342"/>
    </row>
    <row r="241" spans="1:14" ht="36.75" customHeight="1" thickBot="1">
      <c r="A241" s="756"/>
      <c r="B241" s="758"/>
      <c r="C241" s="759"/>
      <c r="D241" s="760"/>
      <c r="E241" s="946"/>
      <c r="F241" s="792"/>
      <c r="G241" s="615" t="s">
        <v>241</v>
      </c>
      <c r="H241" s="615" t="s">
        <v>438</v>
      </c>
      <c r="I241" s="418" t="s">
        <v>594</v>
      </c>
      <c r="J241" s="430">
        <v>4</v>
      </c>
      <c r="K241" s="430" t="s">
        <v>223</v>
      </c>
      <c r="L241" s="885"/>
      <c r="M241" s="843"/>
      <c r="N241" s="342"/>
    </row>
    <row r="242" spans="1:13" ht="37.5" customHeight="1">
      <c r="A242" s="795">
        <v>4</v>
      </c>
      <c r="B242" s="767" t="s">
        <v>8</v>
      </c>
      <c r="C242" s="771" t="s">
        <v>10</v>
      </c>
      <c r="D242" s="779" t="s">
        <v>12</v>
      </c>
      <c r="E242" s="821" t="s">
        <v>103</v>
      </c>
      <c r="F242" s="828" t="s">
        <v>400</v>
      </c>
      <c r="G242" s="560" t="s">
        <v>213</v>
      </c>
      <c r="H242" s="560" t="s">
        <v>446</v>
      </c>
      <c r="I242" s="428" t="s">
        <v>595</v>
      </c>
      <c r="J242" s="426">
        <v>7</v>
      </c>
      <c r="K242" s="426" t="s">
        <v>223</v>
      </c>
      <c r="L242" s="788" t="s">
        <v>51</v>
      </c>
      <c r="M242" s="688">
        <v>8.1</v>
      </c>
    </row>
    <row r="243" spans="1:13" ht="43.5" customHeight="1" thickBot="1">
      <c r="A243" s="797"/>
      <c r="B243" s="770"/>
      <c r="C243" s="774"/>
      <c r="D243" s="787"/>
      <c r="E243" s="823"/>
      <c r="F243" s="829"/>
      <c r="G243" s="562" t="s">
        <v>214</v>
      </c>
      <c r="H243" s="562" t="s">
        <v>446</v>
      </c>
      <c r="I243" s="432" t="s">
        <v>596</v>
      </c>
      <c r="J243" s="433">
        <v>8</v>
      </c>
      <c r="K243" s="433" t="s">
        <v>223</v>
      </c>
      <c r="L243" s="790"/>
      <c r="M243" s="869"/>
    </row>
    <row r="244" spans="1:13" ht="34.5" customHeight="1" thickBot="1">
      <c r="A244" s="62">
        <v>4</v>
      </c>
      <c r="B244" s="63" t="s">
        <v>8</v>
      </c>
      <c r="C244" s="64" t="s">
        <v>10</v>
      </c>
      <c r="D244" s="65" t="s">
        <v>48</v>
      </c>
      <c r="E244" s="88" t="s">
        <v>104</v>
      </c>
      <c r="F244" s="89" t="s">
        <v>830</v>
      </c>
      <c r="G244" s="292" t="s">
        <v>220</v>
      </c>
      <c r="H244" s="292" t="s">
        <v>831</v>
      </c>
      <c r="I244" s="292" t="s">
        <v>708</v>
      </c>
      <c r="J244" s="67">
        <v>940</v>
      </c>
      <c r="K244" s="67" t="s">
        <v>223</v>
      </c>
      <c r="L244" s="91" t="s">
        <v>51</v>
      </c>
      <c r="M244" s="633">
        <v>23.5</v>
      </c>
    </row>
    <row r="245" spans="1:13" ht="25.5" customHeight="1">
      <c r="A245" s="755">
        <v>4</v>
      </c>
      <c r="B245" s="717" t="s">
        <v>8</v>
      </c>
      <c r="C245" s="719" t="s">
        <v>10</v>
      </c>
      <c r="D245" s="721" t="s">
        <v>21</v>
      </c>
      <c r="E245" s="731" t="s">
        <v>105</v>
      </c>
      <c r="F245" s="18" t="s">
        <v>390</v>
      </c>
      <c r="G245" s="839" t="s">
        <v>352</v>
      </c>
      <c r="H245" s="839" t="s">
        <v>763</v>
      </c>
      <c r="I245" s="819" t="s">
        <v>709</v>
      </c>
      <c r="J245" s="841">
        <f>180+60+110+160+125+450+300+2000</f>
        <v>3385</v>
      </c>
      <c r="K245" s="841" t="s">
        <v>223</v>
      </c>
      <c r="L245" s="884" t="s">
        <v>51</v>
      </c>
      <c r="M245" s="696">
        <v>7.5</v>
      </c>
    </row>
    <row r="246" spans="1:14" ht="25.5" customHeight="1">
      <c r="A246" s="756"/>
      <c r="B246" s="758"/>
      <c r="C246" s="759"/>
      <c r="D246" s="760"/>
      <c r="E246" s="818"/>
      <c r="F246" s="18" t="s">
        <v>391</v>
      </c>
      <c r="G246" s="785"/>
      <c r="H246" s="785"/>
      <c r="I246" s="818"/>
      <c r="J246" s="709"/>
      <c r="K246" s="709"/>
      <c r="L246" s="885"/>
      <c r="M246" s="843"/>
      <c r="N246" s="327"/>
    </row>
    <row r="247" spans="1:13" ht="25.5" customHeight="1">
      <c r="A247" s="756"/>
      <c r="B247" s="758"/>
      <c r="C247" s="759"/>
      <c r="D247" s="760"/>
      <c r="E247" s="818"/>
      <c r="F247" s="18" t="s">
        <v>392</v>
      </c>
      <c r="G247" s="785"/>
      <c r="H247" s="785"/>
      <c r="I247" s="818"/>
      <c r="J247" s="709"/>
      <c r="K247" s="709"/>
      <c r="L247" s="885"/>
      <c r="M247" s="843"/>
    </row>
    <row r="248" spans="1:13" ht="25.5" customHeight="1">
      <c r="A248" s="756"/>
      <c r="B248" s="758"/>
      <c r="C248" s="759"/>
      <c r="D248" s="760"/>
      <c r="E248" s="818"/>
      <c r="F248" s="18" t="s">
        <v>393</v>
      </c>
      <c r="G248" s="785"/>
      <c r="H248" s="785"/>
      <c r="I248" s="818"/>
      <c r="J248" s="709"/>
      <c r="K248" s="709"/>
      <c r="L248" s="885"/>
      <c r="M248" s="843"/>
    </row>
    <row r="249" spans="1:13" ht="25.5" customHeight="1">
      <c r="A249" s="756"/>
      <c r="B249" s="758"/>
      <c r="C249" s="759"/>
      <c r="D249" s="760"/>
      <c r="E249" s="818"/>
      <c r="F249" s="18" t="s">
        <v>394</v>
      </c>
      <c r="G249" s="785"/>
      <c r="H249" s="785"/>
      <c r="I249" s="818"/>
      <c r="J249" s="709"/>
      <c r="K249" s="709"/>
      <c r="L249" s="885"/>
      <c r="M249" s="843"/>
    </row>
    <row r="250" spans="1:13" ht="25.5" customHeight="1">
      <c r="A250" s="756"/>
      <c r="B250" s="758"/>
      <c r="C250" s="759"/>
      <c r="D250" s="760"/>
      <c r="E250" s="818"/>
      <c r="F250" s="18" t="s">
        <v>395</v>
      </c>
      <c r="G250" s="785"/>
      <c r="H250" s="785"/>
      <c r="I250" s="818"/>
      <c r="J250" s="709"/>
      <c r="K250" s="709"/>
      <c r="L250" s="885"/>
      <c r="M250" s="843"/>
    </row>
    <row r="251" spans="1:13" ht="25.5" customHeight="1">
      <c r="A251" s="756"/>
      <c r="B251" s="758"/>
      <c r="C251" s="759"/>
      <c r="D251" s="760"/>
      <c r="E251" s="818"/>
      <c r="F251" s="18" t="s">
        <v>396</v>
      </c>
      <c r="G251" s="785"/>
      <c r="H251" s="785"/>
      <c r="I251" s="818"/>
      <c r="J251" s="709"/>
      <c r="K251" s="709"/>
      <c r="L251" s="885"/>
      <c r="M251" s="843"/>
    </row>
    <row r="252" spans="1:13" ht="25.5" customHeight="1" thickBot="1">
      <c r="A252" s="757"/>
      <c r="B252" s="718"/>
      <c r="C252" s="720"/>
      <c r="D252" s="722"/>
      <c r="E252" s="732"/>
      <c r="F252" s="85" t="s">
        <v>397</v>
      </c>
      <c r="G252" s="786"/>
      <c r="H252" s="786"/>
      <c r="I252" s="732"/>
      <c r="J252" s="710"/>
      <c r="K252" s="710"/>
      <c r="L252" s="901"/>
      <c r="M252" s="702"/>
    </row>
    <row r="253" spans="1:13" ht="30.75" customHeight="1" thickBot="1">
      <c r="A253" s="62">
        <v>4</v>
      </c>
      <c r="B253" s="63" t="s">
        <v>8</v>
      </c>
      <c r="C253" s="64" t="s">
        <v>10</v>
      </c>
      <c r="D253" s="65" t="s">
        <v>53</v>
      </c>
      <c r="E253" s="88" t="s">
        <v>106</v>
      </c>
      <c r="F253" s="89" t="s">
        <v>828</v>
      </c>
      <c r="G253" s="499" t="s">
        <v>829</v>
      </c>
      <c r="H253" s="500" t="s">
        <v>447</v>
      </c>
      <c r="I253" s="76" t="s">
        <v>953</v>
      </c>
      <c r="J253" s="67">
        <v>500</v>
      </c>
      <c r="K253" s="67" t="s">
        <v>223</v>
      </c>
      <c r="L253" s="92" t="s">
        <v>51</v>
      </c>
      <c r="M253" s="69">
        <v>6.5</v>
      </c>
    </row>
    <row r="254" spans="1:13" ht="30.75" customHeight="1">
      <c r="A254" s="795">
        <v>4</v>
      </c>
      <c r="B254" s="767" t="s">
        <v>8</v>
      </c>
      <c r="C254" s="771" t="s">
        <v>10</v>
      </c>
      <c r="D254" s="779" t="s">
        <v>35</v>
      </c>
      <c r="E254" s="821" t="s">
        <v>107</v>
      </c>
      <c r="F254" s="828" t="s">
        <v>382</v>
      </c>
      <c r="G254" s="560" t="s">
        <v>215</v>
      </c>
      <c r="H254" s="560" t="s">
        <v>448</v>
      </c>
      <c r="I254" s="428" t="s">
        <v>710</v>
      </c>
      <c r="J254" s="426">
        <v>1</v>
      </c>
      <c r="K254" s="426" t="s">
        <v>225</v>
      </c>
      <c r="L254" s="788" t="s">
        <v>108</v>
      </c>
      <c r="M254" s="688">
        <v>7.6</v>
      </c>
    </row>
    <row r="255" spans="1:13" ht="34.5" customHeight="1" thickBot="1">
      <c r="A255" s="797"/>
      <c r="B255" s="770"/>
      <c r="C255" s="774"/>
      <c r="D255" s="787"/>
      <c r="E255" s="823"/>
      <c r="F255" s="829"/>
      <c r="G255" s="562" t="s">
        <v>905</v>
      </c>
      <c r="H255" s="562" t="s">
        <v>448</v>
      </c>
      <c r="I255" s="432" t="s">
        <v>598</v>
      </c>
      <c r="J255" s="433">
        <v>4</v>
      </c>
      <c r="K255" s="433" t="s">
        <v>223</v>
      </c>
      <c r="L255" s="790"/>
      <c r="M255" s="869"/>
    </row>
    <row r="256" spans="1:13" ht="40.5" customHeight="1">
      <c r="A256" s="795">
        <v>4</v>
      </c>
      <c r="B256" s="767" t="s">
        <v>8</v>
      </c>
      <c r="C256" s="771" t="s">
        <v>10</v>
      </c>
      <c r="D256" s="779" t="s">
        <v>58</v>
      </c>
      <c r="E256" s="821" t="s">
        <v>109</v>
      </c>
      <c r="F256" s="1128" t="s">
        <v>382</v>
      </c>
      <c r="G256" s="427" t="s">
        <v>216</v>
      </c>
      <c r="H256" s="427" t="s">
        <v>449</v>
      </c>
      <c r="I256" s="428" t="s">
        <v>597</v>
      </c>
      <c r="J256" s="426">
        <v>1</v>
      </c>
      <c r="K256" s="426" t="s">
        <v>224</v>
      </c>
      <c r="L256" s="788" t="s">
        <v>51</v>
      </c>
      <c r="M256" s="688">
        <v>16.6</v>
      </c>
    </row>
    <row r="257" spans="1:13" ht="40.5" customHeight="1">
      <c r="A257" s="796"/>
      <c r="B257" s="768"/>
      <c r="C257" s="772"/>
      <c r="D257" s="780"/>
      <c r="E257" s="822"/>
      <c r="F257" s="1129"/>
      <c r="G257" s="429" t="s">
        <v>217</v>
      </c>
      <c r="H257" s="429" t="s">
        <v>449</v>
      </c>
      <c r="I257" s="418" t="s">
        <v>710</v>
      </c>
      <c r="J257" s="430">
        <v>1</v>
      </c>
      <c r="K257" s="430" t="s">
        <v>224</v>
      </c>
      <c r="L257" s="789"/>
      <c r="M257" s="876"/>
    </row>
    <row r="258" spans="1:13" ht="40.5" customHeight="1">
      <c r="A258" s="796"/>
      <c r="B258" s="768"/>
      <c r="C258" s="772"/>
      <c r="D258" s="780"/>
      <c r="E258" s="822"/>
      <c r="F258" s="1129"/>
      <c r="G258" s="429" t="s">
        <v>109</v>
      </c>
      <c r="H258" s="429" t="s">
        <v>449</v>
      </c>
      <c r="I258" s="418" t="s">
        <v>711</v>
      </c>
      <c r="J258" s="430">
        <v>10</v>
      </c>
      <c r="K258" s="430" t="s">
        <v>223</v>
      </c>
      <c r="L258" s="789"/>
      <c r="M258" s="876"/>
    </row>
    <row r="259" spans="1:13" ht="40.5" customHeight="1">
      <c r="A259" s="796"/>
      <c r="B259" s="768"/>
      <c r="C259" s="772"/>
      <c r="D259" s="780"/>
      <c r="E259" s="822"/>
      <c r="F259" s="1129"/>
      <c r="G259" s="429" t="s">
        <v>218</v>
      </c>
      <c r="H259" s="429" t="s">
        <v>449</v>
      </c>
      <c r="I259" s="418" t="s">
        <v>599</v>
      </c>
      <c r="J259" s="430">
        <v>4</v>
      </c>
      <c r="K259" s="430" t="s">
        <v>223</v>
      </c>
      <c r="L259" s="789"/>
      <c r="M259" s="876"/>
    </row>
    <row r="260" spans="1:13" ht="34.5" customHeight="1" thickBot="1">
      <c r="A260" s="797"/>
      <c r="B260" s="770"/>
      <c r="C260" s="774"/>
      <c r="D260" s="787"/>
      <c r="E260" s="823"/>
      <c r="F260" s="1130"/>
      <c r="G260" s="431" t="s">
        <v>219</v>
      </c>
      <c r="H260" s="431" t="s">
        <v>449</v>
      </c>
      <c r="I260" s="432" t="s">
        <v>600</v>
      </c>
      <c r="J260" s="433">
        <v>3</v>
      </c>
      <c r="K260" s="433" t="s">
        <v>223</v>
      </c>
      <c r="L260" s="790"/>
      <c r="M260" s="869"/>
    </row>
    <row r="261" spans="1:13" ht="34.5" customHeight="1">
      <c r="A261" s="755">
        <v>4</v>
      </c>
      <c r="B261" s="763">
        <v>1</v>
      </c>
      <c r="C261" s="719" t="s">
        <v>10</v>
      </c>
      <c r="D261" s="721" t="s">
        <v>60</v>
      </c>
      <c r="E261" s="731" t="s">
        <v>110</v>
      </c>
      <c r="F261" s="802" t="s">
        <v>382</v>
      </c>
      <c r="G261" s="1131" t="s">
        <v>559</v>
      </c>
      <c r="H261" s="1131" t="s">
        <v>557</v>
      </c>
      <c r="I261" s="731" t="s">
        <v>601</v>
      </c>
      <c r="J261" s="698">
        <v>4</v>
      </c>
      <c r="K261" s="698" t="s">
        <v>223</v>
      </c>
      <c r="L261" s="788" t="s">
        <v>51</v>
      </c>
      <c r="M261" s="688">
        <v>3.3</v>
      </c>
    </row>
    <row r="262" spans="1:15" ht="39.75" customHeight="1" thickBot="1">
      <c r="A262" s="1096"/>
      <c r="B262" s="762"/>
      <c r="C262" s="762"/>
      <c r="D262" s="762"/>
      <c r="E262" s="827"/>
      <c r="F262" s="827"/>
      <c r="G262" s="738"/>
      <c r="H262" s="738"/>
      <c r="I262" s="732"/>
      <c r="J262" s="710"/>
      <c r="K262" s="710"/>
      <c r="L262" s="924"/>
      <c r="M262" s="887"/>
      <c r="O262" s="1"/>
    </row>
    <row r="263" spans="1:13" ht="29.25" customHeight="1">
      <c r="A263" s="1169">
        <v>4</v>
      </c>
      <c r="B263" s="985" t="s">
        <v>8</v>
      </c>
      <c r="C263" s="771" t="s">
        <v>10</v>
      </c>
      <c r="D263" s="779" t="s">
        <v>61</v>
      </c>
      <c r="E263" s="821" t="s">
        <v>111</v>
      </c>
      <c r="F263" s="802" t="s">
        <v>403</v>
      </c>
      <c r="G263" s="518" t="s">
        <v>325</v>
      </c>
      <c r="H263" s="518" t="s">
        <v>485</v>
      </c>
      <c r="I263" s="428" t="s">
        <v>712</v>
      </c>
      <c r="J263" s="426">
        <v>520</v>
      </c>
      <c r="K263" s="426" t="s">
        <v>223</v>
      </c>
      <c r="L263" s="884" t="s">
        <v>51</v>
      </c>
      <c r="M263" s="696">
        <v>205.8</v>
      </c>
    </row>
    <row r="264" spans="1:13" ht="27" customHeight="1">
      <c r="A264" s="1170"/>
      <c r="B264" s="1020"/>
      <c r="C264" s="772"/>
      <c r="D264" s="780"/>
      <c r="E264" s="822"/>
      <c r="F264" s="803"/>
      <c r="G264" s="519" t="s">
        <v>326</v>
      </c>
      <c r="H264" s="519" t="s">
        <v>485</v>
      </c>
      <c r="I264" s="418" t="s">
        <v>713</v>
      </c>
      <c r="J264" s="430">
        <v>2500</v>
      </c>
      <c r="K264" s="430" t="s">
        <v>223</v>
      </c>
      <c r="L264" s="885"/>
      <c r="M264" s="843"/>
    </row>
    <row r="265" spans="1:13" ht="28.5" customHeight="1">
      <c r="A265" s="1170"/>
      <c r="B265" s="1020"/>
      <c r="C265" s="772"/>
      <c r="D265" s="780"/>
      <c r="E265" s="822"/>
      <c r="F265" s="803"/>
      <c r="G265" s="519" t="s">
        <v>327</v>
      </c>
      <c r="H265" s="519" t="s">
        <v>832</v>
      </c>
      <c r="I265" s="418" t="s">
        <v>714</v>
      </c>
      <c r="J265" s="430">
        <v>2300</v>
      </c>
      <c r="K265" s="430" t="s">
        <v>223</v>
      </c>
      <c r="L265" s="885"/>
      <c r="M265" s="843"/>
    </row>
    <row r="266" spans="1:13" ht="27" customHeight="1">
      <c r="A266" s="1170"/>
      <c r="B266" s="1020"/>
      <c r="C266" s="772"/>
      <c r="D266" s="780"/>
      <c r="E266" s="822"/>
      <c r="F266" s="803"/>
      <c r="G266" s="519" t="s">
        <v>328</v>
      </c>
      <c r="H266" s="519" t="s">
        <v>833</v>
      </c>
      <c r="I266" s="418" t="s">
        <v>715</v>
      </c>
      <c r="J266" s="430">
        <v>2300</v>
      </c>
      <c r="K266" s="430" t="s">
        <v>223</v>
      </c>
      <c r="L266" s="885"/>
      <c r="M266" s="843"/>
    </row>
    <row r="267" spans="1:13" ht="27" customHeight="1">
      <c r="A267" s="1170"/>
      <c r="B267" s="1020"/>
      <c r="C267" s="772"/>
      <c r="D267" s="780"/>
      <c r="E267" s="822"/>
      <c r="F267" s="803"/>
      <c r="G267" s="519" t="s">
        <v>329</v>
      </c>
      <c r="H267" s="519" t="s">
        <v>832</v>
      </c>
      <c r="I267" s="418" t="s">
        <v>716</v>
      </c>
      <c r="J267" s="430">
        <v>90</v>
      </c>
      <c r="K267" s="430" t="s">
        <v>236</v>
      </c>
      <c r="L267" s="885"/>
      <c r="M267" s="843"/>
    </row>
    <row r="268" spans="1:13" ht="40.5" customHeight="1">
      <c r="A268" s="1170"/>
      <c r="B268" s="1020"/>
      <c r="C268" s="772"/>
      <c r="D268" s="780"/>
      <c r="E268" s="822"/>
      <c r="F268" s="803"/>
      <c r="G268" s="519" t="s">
        <v>330</v>
      </c>
      <c r="H268" s="519" t="s">
        <v>523</v>
      </c>
      <c r="I268" s="418" t="s">
        <v>717</v>
      </c>
      <c r="J268" s="430">
        <v>280</v>
      </c>
      <c r="K268" s="430" t="s">
        <v>242</v>
      </c>
      <c r="L268" s="885"/>
      <c r="M268" s="843"/>
    </row>
    <row r="269" spans="1:13" ht="37.5" customHeight="1">
      <c r="A269" s="1170"/>
      <c r="B269" s="1020"/>
      <c r="C269" s="772"/>
      <c r="D269" s="780"/>
      <c r="E269" s="822"/>
      <c r="F269" s="803"/>
      <c r="G269" s="519" t="s">
        <v>331</v>
      </c>
      <c r="H269" s="519" t="s">
        <v>451</v>
      </c>
      <c r="I269" s="418" t="s">
        <v>602</v>
      </c>
      <c r="J269" s="430">
        <v>114.232</v>
      </c>
      <c r="K269" s="430" t="s">
        <v>223</v>
      </c>
      <c r="L269" s="885"/>
      <c r="M269" s="843"/>
    </row>
    <row r="270" spans="1:13" ht="36.75" customHeight="1">
      <c r="A270" s="1170"/>
      <c r="B270" s="1020"/>
      <c r="C270" s="772"/>
      <c r="D270" s="780"/>
      <c r="E270" s="822"/>
      <c r="F270" s="803"/>
      <c r="G270" s="519" t="s">
        <v>332</v>
      </c>
      <c r="H270" s="519" t="s">
        <v>451</v>
      </c>
      <c r="I270" s="418" t="s">
        <v>603</v>
      </c>
      <c r="J270" s="430">
        <v>1896.39</v>
      </c>
      <c r="K270" s="430" t="s">
        <v>223</v>
      </c>
      <c r="L270" s="885"/>
      <c r="M270" s="843"/>
    </row>
    <row r="271" spans="1:13" ht="22.5" customHeight="1">
      <c r="A271" s="1170"/>
      <c r="B271" s="1020"/>
      <c r="C271" s="772"/>
      <c r="D271" s="780"/>
      <c r="E271" s="822"/>
      <c r="F271" s="803"/>
      <c r="G271" s="519" t="s">
        <v>333</v>
      </c>
      <c r="H271" s="519" t="s">
        <v>452</v>
      </c>
      <c r="I271" s="418" t="s">
        <v>716</v>
      </c>
      <c r="J271" s="430">
        <v>26</v>
      </c>
      <c r="K271" s="430" t="s">
        <v>223</v>
      </c>
      <c r="L271" s="885"/>
      <c r="M271" s="843"/>
    </row>
    <row r="272" spans="1:13" ht="50.25" customHeight="1">
      <c r="A272" s="1170"/>
      <c r="B272" s="1020"/>
      <c r="C272" s="772"/>
      <c r="D272" s="780"/>
      <c r="E272" s="822"/>
      <c r="F272" s="803"/>
      <c r="G272" s="519" t="s">
        <v>334</v>
      </c>
      <c r="H272" s="519" t="s">
        <v>834</v>
      </c>
      <c r="I272" s="418" t="s">
        <v>716</v>
      </c>
      <c r="J272" s="430">
        <v>2350</v>
      </c>
      <c r="K272" s="430" t="s">
        <v>223</v>
      </c>
      <c r="L272" s="885"/>
      <c r="M272" s="843"/>
    </row>
    <row r="273" spans="1:13" ht="54.75" customHeight="1">
      <c r="A273" s="1170"/>
      <c r="B273" s="1020"/>
      <c r="C273" s="772"/>
      <c r="D273" s="780"/>
      <c r="E273" s="822"/>
      <c r="F273" s="803"/>
      <c r="G273" s="519" t="s">
        <v>338</v>
      </c>
      <c r="H273" s="519" t="s">
        <v>834</v>
      </c>
      <c r="I273" s="418" t="s">
        <v>718</v>
      </c>
      <c r="J273" s="430">
        <v>25273</v>
      </c>
      <c r="K273" s="430" t="s">
        <v>223</v>
      </c>
      <c r="L273" s="885"/>
      <c r="M273" s="843"/>
    </row>
    <row r="274" spans="1:13" ht="45" customHeight="1">
      <c r="A274" s="1170"/>
      <c r="B274" s="1020"/>
      <c r="C274" s="772"/>
      <c r="D274" s="780"/>
      <c r="E274" s="822"/>
      <c r="F274" s="803"/>
      <c r="G274" s="519" t="s">
        <v>335</v>
      </c>
      <c r="H274" s="519" t="s">
        <v>453</v>
      </c>
      <c r="I274" s="418" t="s">
        <v>716</v>
      </c>
      <c r="J274" s="430">
        <v>1749</v>
      </c>
      <c r="K274" s="430" t="s">
        <v>223</v>
      </c>
      <c r="L274" s="885"/>
      <c r="M274" s="843"/>
    </row>
    <row r="275" spans="1:13" ht="60.75" customHeight="1">
      <c r="A275" s="1170"/>
      <c r="B275" s="1020"/>
      <c r="C275" s="772"/>
      <c r="D275" s="780"/>
      <c r="E275" s="822"/>
      <c r="F275" s="803"/>
      <c r="G275" s="519" t="s">
        <v>339</v>
      </c>
      <c r="H275" s="519" t="s">
        <v>523</v>
      </c>
      <c r="I275" s="418" t="s">
        <v>324</v>
      </c>
      <c r="J275" s="430">
        <v>78902</v>
      </c>
      <c r="K275" s="430" t="s">
        <v>223</v>
      </c>
      <c r="L275" s="885"/>
      <c r="M275" s="843"/>
    </row>
    <row r="276" spans="1:13" ht="28.5" customHeight="1">
      <c r="A276" s="1170"/>
      <c r="B276" s="1020"/>
      <c r="C276" s="772"/>
      <c r="D276" s="780"/>
      <c r="E276" s="822"/>
      <c r="F276" s="803"/>
      <c r="G276" s="519" t="s">
        <v>524</v>
      </c>
      <c r="H276" s="519" t="s">
        <v>454</v>
      </c>
      <c r="I276" s="418" t="s">
        <v>716</v>
      </c>
      <c r="J276" s="430">
        <v>14</v>
      </c>
      <c r="K276" s="430" t="s">
        <v>222</v>
      </c>
      <c r="L276" s="885"/>
      <c r="M276" s="843"/>
    </row>
    <row r="277" spans="1:13" ht="27" customHeight="1">
      <c r="A277" s="1170"/>
      <c r="B277" s="1020"/>
      <c r="C277" s="772"/>
      <c r="D277" s="780"/>
      <c r="E277" s="822"/>
      <c r="F277" s="803"/>
      <c r="G277" s="519" t="s">
        <v>336</v>
      </c>
      <c r="H277" s="519" t="s">
        <v>454</v>
      </c>
      <c r="I277" s="418" t="s">
        <v>719</v>
      </c>
      <c r="J277" s="430">
        <v>15</v>
      </c>
      <c r="K277" s="430" t="s">
        <v>233</v>
      </c>
      <c r="L277" s="885"/>
      <c r="M277" s="843"/>
    </row>
    <row r="278" spans="1:13" ht="42" customHeight="1">
      <c r="A278" s="1170"/>
      <c r="B278" s="1020"/>
      <c r="C278" s="772"/>
      <c r="D278" s="780"/>
      <c r="E278" s="822"/>
      <c r="F278" s="1017"/>
      <c r="G278" s="519" t="s">
        <v>337</v>
      </c>
      <c r="H278" s="519" t="s">
        <v>454</v>
      </c>
      <c r="I278" s="418" t="s">
        <v>716</v>
      </c>
      <c r="J278" s="430">
        <v>5</v>
      </c>
      <c r="K278" s="430" t="s">
        <v>223</v>
      </c>
      <c r="L278" s="885"/>
      <c r="M278" s="843"/>
    </row>
    <row r="279" spans="1:16" ht="26.25" customHeight="1">
      <c r="A279" s="1170"/>
      <c r="B279" s="1020"/>
      <c r="C279" s="772"/>
      <c r="D279" s="780"/>
      <c r="E279" s="822"/>
      <c r="F279" s="18" t="s">
        <v>391</v>
      </c>
      <c r="G279" s="830" t="s">
        <v>334</v>
      </c>
      <c r="H279" s="830" t="s">
        <v>763</v>
      </c>
      <c r="I279" s="819" t="s">
        <v>716</v>
      </c>
      <c r="J279" s="841">
        <f>350+190+250+246+325+490+330</f>
        <v>2181</v>
      </c>
      <c r="K279" s="841" t="s">
        <v>225</v>
      </c>
      <c r="L279" s="885"/>
      <c r="M279" s="843"/>
      <c r="N279" s="341"/>
      <c r="O279" s="342"/>
      <c r="P279" s="342"/>
    </row>
    <row r="280" spans="1:14" ht="22.5" customHeight="1">
      <c r="A280" s="1170"/>
      <c r="B280" s="1020"/>
      <c r="C280" s="772"/>
      <c r="D280" s="780"/>
      <c r="E280" s="822"/>
      <c r="F280" s="18" t="s">
        <v>392</v>
      </c>
      <c r="G280" s="792"/>
      <c r="H280" s="792"/>
      <c r="I280" s="818"/>
      <c r="J280" s="709"/>
      <c r="K280" s="709"/>
      <c r="L280" s="885"/>
      <c r="M280" s="843"/>
      <c r="N280" s="327"/>
    </row>
    <row r="281" spans="1:13" ht="25.5" customHeight="1">
      <c r="A281" s="1170"/>
      <c r="B281" s="1020"/>
      <c r="C281" s="772"/>
      <c r="D281" s="780"/>
      <c r="E281" s="822"/>
      <c r="F281" s="18" t="s">
        <v>393</v>
      </c>
      <c r="G281" s="868"/>
      <c r="H281" s="792"/>
      <c r="I281" s="820"/>
      <c r="J281" s="842"/>
      <c r="K281" s="842"/>
      <c r="L281" s="885"/>
      <c r="M281" s="843"/>
    </row>
    <row r="282" spans="1:14" ht="28.5" customHeight="1">
      <c r="A282" s="1170"/>
      <c r="B282" s="1020"/>
      <c r="C282" s="772"/>
      <c r="D282" s="780"/>
      <c r="E282" s="822"/>
      <c r="F282" s="18" t="s">
        <v>394</v>
      </c>
      <c r="G282" s="663" t="s">
        <v>328</v>
      </c>
      <c r="H282" s="792"/>
      <c r="I282" s="418" t="s">
        <v>717</v>
      </c>
      <c r="J282" s="655">
        <f>350+190+250+282+325+490+330</f>
        <v>2217</v>
      </c>
      <c r="K282" s="655" t="s">
        <v>223</v>
      </c>
      <c r="L282" s="885"/>
      <c r="M282" s="843"/>
      <c r="N282" s="327"/>
    </row>
    <row r="283" spans="1:14" ht="26.25" customHeight="1">
      <c r="A283" s="1170"/>
      <c r="B283" s="1020"/>
      <c r="C283" s="772"/>
      <c r="D283" s="780"/>
      <c r="E283" s="822"/>
      <c r="F283" s="18" t="s">
        <v>395</v>
      </c>
      <c r="G283" s="662" t="s">
        <v>929</v>
      </c>
      <c r="H283" s="792"/>
      <c r="I283" s="456" t="s">
        <v>717</v>
      </c>
      <c r="J283" s="657">
        <f>100+350+300+100</f>
        <v>850</v>
      </c>
      <c r="K283" s="657" t="s">
        <v>223</v>
      </c>
      <c r="L283" s="885"/>
      <c r="M283" s="843"/>
      <c r="N283" s="327"/>
    </row>
    <row r="284" spans="1:14" ht="22.5" customHeight="1">
      <c r="A284" s="1170"/>
      <c r="B284" s="1020"/>
      <c r="C284" s="772"/>
      <c r="D284" s="780"/>
      <c r="E284" s="822"/>
      <c r="F284" s="18" t="s">
        <v>396</v>
      </c>
      <c r="G284" s="830" t="s">
        <v>356</v>
      </c>
      <c r="H284" s="792"/>
      <c r="I284" s="819" t="s">
        <v>720</v>
      </c>
      <c r="J284" s="841">
        <f>8+8+8+8+8+8+5</f>
        <v>53</v>
      </c>
      <c r="K284" s="841" t="s">
        <v>242</v>
      </c>
      <c r="L284" s="885"/>
      <c r="M284" s="843"/>
      <c r="N284" s="327"/>
    </row>
    <row r="285" spans="1:13" ht="27.75" customHeight="1" thickBot="1">
      <c r="A285" s="1170"/>
      <c r="B285" s="986"/>
      <c r="C285" s="774"/>
      <c r="D285" s="787"/>
      <c r="E285" s="823"/>
      <c r="F285" s="85" t="s">
        <v>397</v>
      </c>
      <c r="G285" s="736"/>
      <c r="H285" s="736"/>
      <c r="I285" s="732"/>
      <c r="J285" s="710"/>
      <c r="K285" s="710"/>
      <c r="L285" s="901"/>
      <c r="M285" s="702"/>
    </row>
    <row r="286" spans="1:13" ht="29.25" customHeight="1">
      <c r="A286" s="795">
        <v>4</v>
      </c>
      <c r="B286" s="793" t="s">
        <v>8</v>
      </c>
      <c r="C286" s="905" t="s">
        <v>10</v>
      </c>
      <c r="D286" s="825" t="s">
        <v>63</v>
      </c>
      <c r="E286" s="820" t="s">
        <v>112</v>
      </c>
      <c r="F286" s="802" t="s">
        <v>388</v>
      </c>
      <c r="G286" s="792" t="s">
        <v>369</v>
      </c>
      <c r="H286" s="608" t="s">
        <v>455</v>
      </c>
      <c r="I286" s="456" t="s">
        <v>604</v>
      </c>
      <c r="J286" s="611">
        <v>1</v>
      </c>
      <c r="K286" s="611" t="s">
        <v>224</v>
      </c>
      <c r="L286" s="789" t="s">
        <v>47</v>
      </c>
      <c r="M286" s="876">
        <v>16</v>
      </c>
    </row>
    <row r="287" spans="1:13" ht="50.25" customHeight="1" thickBot="1">
      <c r="A287" s="1082"/>
      <c r="B287" s="769"/>
      <c r="C287" s="773"/>
      <c r="D287" s="826"/>
      <c r="E287" s="819"/>
      <c r="F287" s="803"/>
      <c r="G287" s="792"/>
      <c r="H287" s="607" t="s">
        <v>455</v>
      </c>
      <c r="I287" s="650" t="s">
        <v>605</v>
      </c>
      <c r="J287" s="604">
        <v>4</v>
      </c>
      <c r="K287" s="604" t="s">
        <v>223</v>
      </c>
      <c r="L287" s="789"/>
      <c r="M287" s="876"/>
    </row>
    <row r="288" spans="1:13" ht="24.75" customHeight="1">
      <c r="A288" s="795">
        <v>4</v>
      </c>
      <c r="B288" s="767" t="s">
        <v>8</v>
      </c>
      <c r="C288" s="771" t="s">
        <v>10</v>
      </c>
      <c r="D288" s="779" t="s">
        <v>113</v>
      </c>
      <c r="E288" s="817" t="s">
        <v>114</v>
      </c>
      <c r="F288" s="828" t="s">
        <v>388</v>
      </c>
      <c r="G288" s="942" t="s">
        <v>370</v>
      </c>
      <c r="H288" s="614" t="s">
        <v>456</v>
      </c>
      <c r="I288" s="428" t="s">
        <v>604</v>
      </c>
      <c r="J288" s="426">
        <v>1</v>
      </c>
      <c r="K288" s="426" t="s">
        <v>224</v>
      </c>
      <c r="L288" s="788" t="s">
        <v>51</v>
      </c>
      <c r="M288" s="688">
        <v>5.3</v>
      </c>
    </row>
    <row r="289" spans="1:13" ht="24.75" customHeight="1">
      <c r="A289" s="796"/>
      <c r="B289" s="768"/>
      <c r="C289" s="772"/>
      <c r="D289" s="780"/>
      <c r="E289" s="1117"/>
      <c r="F289" s="1016"/>
      <c r="G289" s="943"/>
      <c r="H289" s="615" t="s">
        <v>456</v>
      </c>
      <c r="I289" s="418" t="s">
        <v>605</v>
      </c>
      <c r="J289" s="430">
        <v>12</v>
      </c>
      <c r="K289" s="430" t="s">
        <v>223</v>
      </c>
      <c r="L289" s="789"/>
      <c r="M289" s="876"/>
    </row>
    <row r="290" spans="1:13" ht="24.75" customHeight="1">
      <c r="A290" s="796"/>
      <c r="B290" s="768"/>
      <c r="C290" s="772"/>
      <c r="D290" s="780"/>
      <c r="E290" s="1117"/>
      <c r="F290" s="1016"/>
      <c r="G290" s="615" t="s">
        <v>371</v>
      </c>
      <c r="H290" s="615" t="s">
        <v>456</v>
      </c>
      <c r="I290" s="418" t="s">
        <v>664</v>
      </c>
      <c r="J290" s="430">
        <v>12</v>
      </c>
      <c r="K290" s="430" t="s">
        <v>223</v>
      </c>
      <c r="L290" s="789"/>
      <c r="M290" s="876"/>
    </row>
    <row r="291" spans="1:13" ht="20.25" customHeight="1">
      <c r="A291" s="796"/>
      <c r="B291" s="768"/>
      <c r="C291" s="772"/>
      <c r="D291" s="780"/>
      <c r="E291" s="1117"/>
      <c r="F291" s="18" t="s">
        <v>390</v>
      </c>
      <c r="G291" s="839" t="s">
        <v>358</v>
      </c>
      <c r="H291" s="910" t="s">
        <v>763</v>
      </c>
      <c r="I291" s="819" t="s">
        <v>696</v>
      </c>
      <c r="J291" s="841">
        <f>12+3+5+4+4+4+6</f>
        <v>38</v>
      </c>
      <c r="K291" s="900" t="s">
        <v>223</v>
      </c>
      <c r="L291" s="789"/>
      <c r="M291" s="876"/>
    </row>
    <row r="292" spans="1:13" ht="21.75" customHeight="1">
      <c r="A292" s="796"/>
      <c r="B292" s="768"/>
      <c r="C292" s="772"/>
      <c r="D292" s="780"/>
      <c r="E292" s="1117"/>
      <c r="F292" s="18" t="s">
        <v>391</v>
      </c>
      <c r="G292" s="785"/>
      <c r="H292" s="910"/>
      <c r="I292" s="818"/>
      <c r="J292" s="709"/>
      <c r="K292" s="900"/>
      <c r="L292" s="789"/>
      <c r="M292" s="876"/>
    </row>
    <row r="293" spans="1:13" ht="22.5" customHeight="1">
      <c r="A293" s="796"/>
      <c r="B293" s="768"/>
      <c r="C293" s="772"/>
      <c r="D293" s="780"/>
      <c r="E293" s="1117"/>
      <c r="F293" s="18" t="s">
        <v>392</v>
      </c>
      <c r="G293" s="785"/>
      <c r="H293" s="910"/>
      <c r="I293" s="818"/>
      <c r="J293" s="709"/>
      <c r="K293" s="900"/>
      <c r="L293" s="1141"/>
      <c r="M293" s="689"/>
    </row>
    <row r="294" spans="1:13" ht="23.25" customHeight="1">
      <c r="A294" s="796"/>
      <c r="B294" s="768"/>
      <c r="C294" s="772"/>
      <c r="D294" s="780"/>
      <c r="E294" s="1117"/>
      <c r="F294" s="18" t="s">
        <v>393</v>
      </c>
      <c r="G294" s="840"/>
      <c r="H294" s="910"/>
      <c r="I294" s="820"/>
      <c r="J294" s="842"/>
      <c r="K294" s="900"/>
      <c r="L294" s="789" t="s">
        <v>18</v>
      </c>
      <c r="M294" s="876">
        <v>125.4</v>
      </c>
    </row>
    <row r="295" spans="1:13" ht="24.75" customHeight="1">
      <c r="A295" s="796"/>
      <c r="B295" s="768"/>
      <c r="C295" s="772"/>
      <c r="D295" s="780"/>
      <c r="E295" s="1117"/>
      <c r="F295" s="18" t="s">
        <v>394</v>
      </c>
      <c r="G295" s="839" t="s">
        <v>540</v>
      </c>
      <c r="H295" s="910"/>
      <c r="I295" s="819" t="s">
        <v>954</v>
      </c>
      <c r="J295" s="841">
        <f>357+129+100+302+95+560+600+510</f>
        <v>2653</v>
      </c>
      <c r="K295" s="900"/>
      <c r="L295" s="789"/>
      <c r="M295" s="876"/>
    </row>
    <row r="296" spans="1:13" ht="24.75" customHeight="1">
      <c r="A296" s="796"/>
      <c r="B296" s="768"/>
      <c r="C296" s="772"/>
      <c r="D296" s="780"/>
      <c r="E296" s="1117"/>
      <c r="F296" s="18" t="s">
        <v>395</v>
      </c>
      <c r="G296" s="785"/>
      <c r="H296" s="910"/>
      <c r="I296" s="818"/>
      <c r="J296" s="709"/>
      <c r="K296" s="900"/>
      <c r="L296" s="789"/>
      <c r="M296" s="876"/>
    </row>
    <row r="297" spans="1:13" ht="22.5" customHeight="1">
      <c r="A297" s="796"/>
      <c r="B297" s="768"/>
      <c r="C297" s="772"/>
      <c r="D297" s="780"/>
      <c r="E297" s="1117"/>
      <c r="F297" s="18" t="s">
        <v>396</v>
      </c>
      <c r="G297" s="785"/>
      <c r="H297" s="910"/>
      <c r="I297" s="818"/>
      <c r="J297" s="709"/>
      <c r="K297" s="900"/>
      <c r="L297" s="789"/>
      <c r="M297" s="876"/>
    </row>
    <row r="298" spans="1:13" ht="24" customHeight="1" thickBot="1">
      <c r="A298" s="797"/>
      <c r="B298" s="770"/>
      <c r="C298" s="774"/>
      <c r="D298" s="787"/>
      <c r="E298" s="835"/>
      <c r="F298" s="85" t="s">
        <v>397</v>
      </c>
      <c r="G298" s="786"/>
      <c r="H298" s="911"/>
      <c r="I298" s="732"/>
      <c r="J298" s="710"/>
      <c r="K298" s="1132"/>
      <c r="L298" s="790"/>
      <c r="M298" s="869"/>
    </row>
    <row r="299" spans="1:13" ht="38.25" customHeight="1">
      <c r="A299" s="1076">
        <v>4</v>
      </c>
      <c r="B299" s="793" t="s">
        <v>8</v>
      </c>
      <c r="C299" s="905" t="s">
        <v>10</v>
      </c>
      <c r="D299" s="825" t="s">
        <v>115</v>
      </c>
      <c r="E299" s="820" t="s">
        <v>116</v>
      </c>
      <c r="F299" s="802" t="s">
        <v>388</v>
      </c>
      <c r="G299" s="792" t="s">
        <v>372</v>
      </c>
      <c r="H299" s="456" t="s">
        <v>438</v>
      </c>
      <c r="I299" s="456" t="s">
        <v>604</v>
      </c>
      <c r="J299" s="611">
        <v>3</v>
      </c>
      <c r="K299" s="611" t="s">
        <v>223</v>
      </c>
      <c r="L299" s="789" t="s">
        <v>51</v>
      </c>
      <c r="M299" s="876">
        <v>12.3</v>
      </c>
    </row>
    <row r="300" spans="1:13" ht="38.25" customHeight="1">
      <c r="A300" s="756"/>
      <c r="B300" s="758"/>
      <c r="C300" s="759"/>
      <c r="D300" s="760"/>
      <c r="E300" s="818"/>
      <c r="F300" s="803"/>
      <c r="G300" s="792"/>
      <c r="H300" s="418" t="s">
        <v>438</v>
      </c>
      <c r="I300" s="418" t="s">
        <v>605</v>
      </c>
      <c r="J300" s="430">
        <v>4</v>
      </c>
      <c r="K300" s="430" t="s">
        <v>223</v>
      </c>
      <c r="L300" s="789"/>
      <c r="M300" s="876"/>
    </row>
    <row r="301" spans="1:13" ht="39.75" customHeight="1" thickBot="1">
      <c r="A301" s="1082"/>
      <c r="B301" s="769"/>
      <c r="C301" s="773"/>
      <c r="D301" s="826"/>
      <c r="E301" s="819"/>
      <c r="F301" s="831"/>
      <c r="G301" s="792"/>
      <c r="H301" s="650" t="s">
        <v>438</v>
      </c>
      <c r="I301" s="650" t="s">
        <v>586</v>
      </c>
      <c r="J301" s="604">
        <v>1</v>
      </c>
      <c r="K301" s="604" t="s">
        <v>224</v>
      </c>
      <c r="L301" s="789"/>
      <c r="M301" s="876"/>
    </row>
    <row r="302" spans="1:13" ht="38.25" customHeight="1">
      <c r="A302" s="795">
        <v>4</v>
      </c>
      <c r="B302" s="767" t="s">
        <v>8</v>
      </c>
      <c r="C302" s="771" t="s">
        <v>10</v>
      </c>
      <c r="D302" s="779" t="s">
        <v>117</v>
      </c>
      <c r="E302" s="817" t="s">
        <v>118</v>
      </c>
      <c r="F302" s="802" t="s">
        <v>388</v>
      </c>
      <c r="G302" s="735" t="s">
        <v>373</v>
      </c>
      <c r="H302" s="428" t="s">
        <v>525</v>
      </c>
      <c r="I302" s="428" t="s">
        <v>604</v>
      </c>
      <c r="J302" s="426">
        <v>1</v>
      </c>
      <c r="K302" s="426" t="s">
        <v>224</v>
      </c>
      <c r="L302" s="788" t="s">
        <v>51</v>
      </c>
      <c r="M302" s="688">
        <v>5.2</v>
      </c>
    </row>
    <row r="303" spans="1:13" ht="36.75" customHeight="1" thickBot="1">
      <c r="A303" s="797"/>
      <c r="B303" s="770"/>
      <c r="C303" s="774"/>
      <c r="D303" s="787"/>
      <c r="E303" s="835"/>
      <c r="F303" s="831"/>
      <c r="G303" s="736"/>
      <c r="H303" s="432" t="s">
        <v>436</v>
      </c>
      <c r="I303" s="432" t="s">
        <v>664</v>
      </c>
      <c r="J303" s="433">
        <v>12</v>
      </c>
      <c r="K303" s="433" t="s">
        <v>223</v>
      </c>
      <c r="L303" s="790"/>
      <c r="M303" s="869"/>
    </row>
    <row r="304" spans="1:13" ht="24.75" customHeight="1">
      <c r="A304" s="1076">
        <v>4</v>
      </c>
      <c r="B304" s="793" t="s">
        <v>8</v>
      </c>
      <c r="C304" s="905" t="s">
        <v>10</v>
      </c>
      <c r="D304" s="825" t="s">
        <v>119</v>
      </c>
      <c r="E304" s="820" t="s">
        <v>120</v>
      </c>
      <c r="F304" s="802" t="s">
        <v>404</v>
      </c>
      <c r="G304" s="792" t="s">
        <v>374</v>
      </c>
      <c r="H304" s="456" t="s">
        <v>432</v>
      </c>
      <c r="I304" s="456" t="s">
        <v>606</v>
      </c>
      <c r="J304" s="611">
        <v>1</v>
      </c>
      <c r="K304" s="611" t="s">
        <v>224</v>
      </c>
      <c r="L304" s="789" t="s">
        <v>121</v>
      </c>
      <c r="M304" s="876">
        <v>54.3</v>
      </c>
    </row>
    <row r="305" spans="1:13" ht="24.75" customHeight="1">
      <c r="A305" s="756"/>
      <c r="B305" s="758"/>
      <c r="C305" s="759"/>
      <c r="D305" s="760"/>
      <c r="E305" s="818"/>
      <c r="F305" s="803"/>
      <c r="G305" s="868"/>
      <c r="H305" s="418" t="s">
        <v>432</v>
      </c>
      <c r="I305" s="418" t="s">
        <v>607</v>
      </c>
      <c r="J305" s="430">
        <v>4</v>
      </c>
      <c r="K305" s="430" t="s">
        <v>223</v>
      </c>
      <c r="L305" s="789"/>
      <c r="M305" s="876"/>
    </row>
    <row r="306" spans="1:13" ht="27" customHeight="1" thickBot="1">
      <c r="A306" s="1082"/>
      <c r="B306" s="769"/>
      <c r="C306" s="773"/>
      <c r="D306" s="826"/>
      <c r="E306" s="819"/>
      <c r="F306" s="831"/>
      <c r="G306" s="607" t="s">
        <v>375</v>
      </c>
      <c r="H306" s="650" t="s">
        <v>432</v>
      </c>
      <c r="I306" s="650" t="s">
        <v>664</v>
      </c>
      <c r="J306" s="604">
        <v>12</v>
      </c>
      <c r="K306" s="604" t="s">
        <v>223</v>
      </c>
      <c r="L306" s="789"/>
      <c r="M306" s="876"/>
    </row>
    <row r="307" spans="1:13" ht="24.75" customHeight="1">
      <c r="A307" s="795">
        <v>4</v>
      </c>
      <c r="B307" s="767" t="s">
        <v>8</v>
      </c>
      <c r="C307" s="771" t="s">
        <v>10</v>
      </c>
      <c r="D307" s="779" t="s">
        <v>122</v>
      </c>
      <c r="E307" s="817" t="s">
        <v>123</v>
      </c>
      <c r="F307" s="802" t="s">
        <v>388</v>
      </c>
      <c r="G307" s="735" t="s">
        <v>376</v>
      </c>
      <c r="H307" s="428" t="s">
        <v>433</v>
      </c>
      <c r="I307" s="428" t="s">
        <v>606</v>
      </c>
      <c r="J307" s="426">
        <v>12</v>
      </c>
      <c r="K307" s="426" t="s">
        <v>223</v>
      </c>
      <c r="L307" s="788" t="s">
        <v>32</v>
      </c>
      <c r="M307" s="688">
        <v>33.8</v>
      </c>
    </row>
    <row r="308" spans="1:13" ht="24.75" customHeight="1">
      <c r="A308" s="756"/>
      <c r="B308" s="758"/>
      <c r="C308" s="759"/>
      <c r="D308" s="760"/>
      <c r="E308" s="818"/>
      <c r="F308" s="803"/>
      <c r="G308" s="868"/>
      <c r="H308" s="418" t="s">
        <v>433</v>
      </c>
      <c r="I308" s="418" t="s">
        <v>607</v>
      </c>
      <c r="J308" s="430">
        <v>12</v>
      </c>
      <c r="K308" s="430" t="s">
        <v>223</v>
      </c>
      <c r="L308" s="789"/>
      <c r="M308" s="876"/>
    </row>
    <row r="309" spans="1:13" ht="27" customHeight="1" thickBot="1">
      <c r="A309" s="1082"/>
      <c r="B309" s="769"/>
      <c r="C309" s="773"/>
      <c r="D309" s="826"/>
      <c r="E309" s="819"/>
      <c r="F309" s="803"/>
      <c r="G309" s="607" t="s">
        <v>377</v>
      </c>
      <c r="H309" s="650" t="s">
        <v>433</v>
      </c>
      <c r="I309" s="650" t="s">
        <v>664</v>
      </c>
      <c r="J309" s="604">
        <v>12</v>
      </c>
      <c r="K309" s="604" t="s">
        <v>223</v>
      </c>
      <c r="L309" s="789"/>
      <c r="M309" s="876"/>
    </row>
    <row r="310" spans="1:13" ht="27" customHeight="1">
      <c r="A310" s="1182">
        <v>4</v>
      </c>
      <c r="B310" s="1184" t="s">
        <v>8</v>
      </c>
      <c r="C310" s="719" t="s">
        <v>10</v>
      </c>
      <c r="D310" s="721" t="s">
        <v>125</v>
      </c>
      <c r="E310" s="731" t="s">
        <v>787</v>
      </c>
      <c r="F310" s="802" t="s">
        <v>509</v>
      </c>
      <c r="G310" s="445" t="s">
        <v>796</v>
      </c>
      <c r="H310" s="428" t="s">
        <v>508</v>
      </c>
      <c r="I310" s="428" t="s">
        <v>955</v>
      </c>
      <c r="J310" s="426">
        <v>10</v>
      </c>
      <c r="K310" s="426" t="s">
        <v>223</v>
      </c>
      <c r="L310" s="788" t="s">
        <v>18</v>
      </c>
      <c r="M310" s="688">
        <v>18</v>
      </c>
    </row>
    <row r="311" spans="1:13" ht="27" customHeight="1" thickBot="1">
      <c r="A311" s="1183"/>
      <c r="B311" s="1185"/>
      <c r="C311" s="720"/>
      <c r="D311" s="722"/>
      <c r="E311" s="732"/>
      <c r="F311" s="831"/>
      <c r="G311" s="453" t="s">
        <v>795</v>
      </c>
      <c r="H311" s="454" t="s">
        <v>508</v>
      </c>
      <c r="I311" s="454" t="s">
        <v>956</v>
      </c>
      <c r="J311" s="425">
        <v>147</v>
      </c>
      <c r="K311" s="425" t="s">
        <v>223</v>
      </c>
      <c r="L311" s="790"/>
      <c r="M311" s="869"/>
    </row>
    <row r="312" spans="1:13" ht="27" customHeight="1">
      <c r="A312" s="715">
        <v>4</v>
      </c>
      <c r="B312" s="717" t="s">
        <v>8</v>
      </c>
      <c r="C312" s="719" t="s">
        <v>10</v>
      </c>
      <c r="D312" s="1178">
        <v>24</v>
      </c>
      <c r="E312" s="1066" t="s">
        <v>126</v>
      </c>
      <c r="F312" s="802" t="s">
        <v>382</v>
      </c>
      <c r="G312" s="735" t="s">
        <v>560</v>
      </c>
      <c r="H312" s="735" t="s">
        <v>935</v>
      </c>
      <c r="I312" s="706" t="s">
        <v>721</v>
      </c>
      <c r="J312" s="698">
        <v>23</v>
      </c>
      <c r="K312" s="698" t="s">
        <v>223</v>
      </c>
      <c r="L312" s="1162" t="s">
        <v>18</v>
      </c>
      <c r="M312" s="688">
        <v>120</v>
      </c>
    </row>
    <row r="313" spans="1:13" ht="27" customHeight="1" thickBot="1">
      <c r="A313" s="716"/>
      <c r="B313" s="718"/>
      <c r="C313" s="720"/>
      <c r="D313" s="1179"/>
      <c r="E313" s="1180"/>
      <c r="F313" s="831"/>
      <c r="G313" s="738"/>
      <c r="H313" s="738"/>
      <c r="I313" s="708"/>
      <c r="J313" s="710"/>
      <c r="K313" s="710"/>
      <c r="L313" s="1163"/>
      <c r="M313" s="869"/>
    </row>
    <row r="314" spans="1:13" ht="27" customHeight="1" thickBot="1">
      <c r="A314" s="62">
        <v>4</v>
      </c>
      <c r="B314" s="63" t="s">
        <v>8</v>
      </c>
      <c r="C314" s="64" t="s">
        <v>10</v>
      </c>
      <c r="D314" s="65" t="s">
        <v>187</v>
      </c>
      <c r="E314" s="293" t="s">
        <v>899</v>
      </c>
      <c r="F314" s="89" t="s">
        <v>398</v>
      </c>
      <c r="G314" s="292" t="s">
        <v>898</v>
      </c>
      <c r="H314" s="76" t="s">
        <v>474</v>
      </c>
      <c r="I314" s="76" t="s">
        <v>892</v>
      </c>
      <c r="J314" s="67">
        <v>700</v>
      </c>
      <c r="K314" s="67" t="s">
        <v>223</v>
      </c>
      <c r="L314" s="91" t="s">
        <v>51</v>
      </c>
      <c r="M314" s="105">
        <v>8.8</v>
      </c>
    </row>
    <row r="315" spans="1:13" ht="42.75" customHeight="1">
      <c r="A315" s="756">
        <v>4</v>
      </c>
      <c r="B315" s="758" t="s">
        <v>8</v>
      </c>
      <c r="C315" s="759" t="s">
        <v>10</v>
      </c>
      <c r="D315" s="760" t="s">
        <v>188</v>
      </c>
      <c r="E315" s="818" t="s">
        <v>765</v>
      </c>
      <c r="F315" s="803" t="s">
        <v>382</v>
      </c>
      <c r="G315" s="455" t="s">
        <v>800</v>
      </c>
      <c r="H315" s="456" t="s">
        <v>801</v>
      </c>
      <c r="I315" s="456" t="s">
        <v>642</v>
      </c>
      <c r="J315" s="457">
        <v>2</v>
      </c>
      <c r="K315" s="457" t="s">
        <v>221</v>
      </c>
      <c r="L315" s="789" t="s">
        <v>51</v>
      </c>
      <c r="M315" s="876"/>
    </row>
    <row r="316" spans="1:13" ht="27" customHeight="1">
      <c r="A316" s="756"/>
      <c r="B316" s="758"/>
      <c r="C316" s="759"/>
      <c r="D316" s="760"/>
      <c r="E316" s="818"/>
      <c r="F316" s="803"/>
      <c r="G316" s="458" t="s">
        <v>802</v>
      </c>
      <c r="H316" s="456" t="s">
        <v>801</v>
      </c>
      <c r="I316" s="418" t="s">
        <v>803</v>
      </c>
      <c r="J316" s="430">
        <v>4</v>
      </c>
      <c r="K316" s="457" t="s">
        <v>223</v>
      </c>
      <c r="L316" s="789"/>
      <c r="M316" s="876"/>
    </row>
    <row r="317" spans="1:13" ht="39" customHeight="1">
      <c r="A317" s="756"/>
      <c r="B317" s="758"/>
      <c r="C317" s="759"/>
      <c r="D317" s="760"/>
      <c r="E317" s="818"/>
      <c r="F317" s="803"/>
      <c r="G317" s="458" t="s">
        <v>804</v>
      </c>
      <c r="H317" s="418" t="s">
        <v>801</v>
      </c>
      <c r="I317" s="418" t="s">
        <v>957</v>
      </c>
      <c r="J317" s="430">
        <v>1</v>
      </c>
      <c r="K317" s="430" t="s">
        <v>221</v>
      </c>
      <c r="L317" s="789"/>
      <c r="M317" s="876"/>
    </row>
    <row r="318" spans="1:13" ht="27" customHeight="1" thickBot="1">
      <c r="A318" s="757"/>
      <c r="B318" s="718"/>
      <c r="C318" s="720"/>
      <c r="D318" s="722"/>
      <c r="E318" s="732"/>
      <c r="F318" s="831"/>
      <c r="G318" s="459" t="s">
        <v>805</v>
      </c>
      <c r="H318" s="456" t="s">
        <v>801</v>
      </c>
      <c r="I318" s="456" t="s">
        <v>806</v>
      </c>
      <c r="J318" s="342">
        <v>10</v>
      </c>
      <c r="K318" s="457" t="s">
        <v>223</v>
      </c>
      <c r="L318" s="790"/>
      <c r="M318" s="869"/>
    </row>
    <row r="319" spans="1:108" s="29" customFormat="1" ht="16.5" customHeight="1">
      <c r="A319" s="139"/>
      <c r="B319" s="132" t="s">
        <v>8</v>
      </c>
      <c r="C319" s="134" t="s">
        <v>10</v>
      </c>
      <c r="D319" s="824" t="s">
        <v>96</v>
      </c>
      <c r="E319" s="824"/>
      <c r="F319" s="824"/>
      <c r="G319" s="176"/>
      <c r="H319" s="176"/>
      <c r="I319" s="162" t="s">
        <v>20</v>
      </c>
      <c r="J319" s="177" t="s">
        <v>20</v>
      </c>
      <c r="K319" s="177"/>
      <c r="L319" s="177"/>
      <c r="M319" s="163">
        <f>SUM(M229:M318)</f>
        <v>720.1999999999999</v>
      </c>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row>
    <row r="320" spans="1:13" ht="14.25" customHeight="1" thickBot="1">
      <c r="A320" s="140"/>
      <c r="B320" s="133" t="s">
        <v>8</v>
      </c>
      <c r="C320" s="135" t="s">
        <v>9</v>
      </c>
      <c r="D320" s="794" t="s">
        <v>127</v>
      </c>
      <c r="E320" s="794"/>
      <c r="F320" s="794"/>
      <c r="G320" s="794"/>
      <c r="H320" s="794"/>
      <c r="I320" s="794"/>
      <c r="J320" s="794"/>
      <c r="K320" s="174"/>
      <c r="L320" s="174"/>
      <c r="M320" s="175"/>
    </row>
    <row r="321" spans="1:13" ht="31.5" customHeight="1" thickBot="1">
      <c r="A321" s="285">
        <v>4</v>
      </c>
      <c r="B321" s="132" t="s">
        <v>8</v>
      </c>
      <c r="C321" s="134" t="s">
        <v>9</v>
      </c>
      <c r="D321" s="226" t="s">
        <v>8</v>
      </c>
      <c r="E321" s="258" t="s">
        <v>128</v>
      </c>
      <c r="F321" s="401" t="s">
        <v>405</v>
      </c>
      <c r="G321" s="416" t="s">
        <v>243</v>
      </c>
      <c r="H321" s="416" t="s">
        <v>367</v>
      </c>
      <c r="I321" s="413" t="s">
        <v>129</v>
      </c>
      <c r="J321" s="417">
        <v>100</v>
      </c>
      <c r="K321" s="417" t="s">
        <v>223</v>
      </c>
      <c r="L321" s="287" t="s">
        <v>18</v>
      </c>
      <c r="M321" s="61">
        <v>75.2</v>
      </c>
    </row>
    <row r="322" spans="1:13" ht="28.5" customHeight="1" thickBot="1">
      <c r="A322" s="285">
        <v>4</v>
      </c>
      <c r="B322" s="132" t="s">
        <v>130</v>
      </c>
      <c r="C322" s="134" t="s">
        <v>9</v>
      </c>
      <c r="D322" s="226" t="s">
        <v>10</v>
      </c>
      <c r="E322" s="258" t="s">
        <v>131</v>
      </c>
      <c r="F322" s="401" t="s">
        <v>405</v>
      </c>
      <c r="G322" s="416" t="s">
        <v>244</v>
      </c>
      <c r="H322" s="416" t="s">
        <v>367</v>
      </c>
      <c r="I322" s="413" t="s">
        <v>129</v>
      </c>
      <c r="J322" s="417">
        <v>100</v>
      </c>
      <c r="K322" s="417" t="s">
        <v>223</v>
      </c>
      <c r="L322" s="287" t="s">
        <v>18</v>
      </c>
      <c r="M322" s="61">
        <v>526.8</v>
      </c>
    </row>
    <row r="323" spans="1:13" ht="17.25" customHeight="1">
      <c r="A323" s="139"/>
      <c r="B323" s="132" t="s">
        <v>8</v>
      </c>
      <c r="C323" s="134" t="s">
        <v>9</v>
      </c>
      <c r="D323" s="771" t="s">
        <v>96</v>
      </c>
      <c r="E323" s="771"/>
      <c r="F323" s="771"/>
      <c r="G323" s="150"/>
      <c r="H323" s="150"/>
      <c r="I323" s="178" t="s">
        <v>14</v>
      </c>
      <c r="J323" s="164" t="s">
        <v>14</v>
      </c>
      <c r="K323" s="164"/>
      <c r="L323" s="164"/>
      <c r="M323" s="152">
        <f>SUM(M321:M322)</f>
        <v>602</v>
      </c>
    </row>
    <row r="324" spans="1:13" ht="14.25" customHeight="1" thickBot="1">
      <c r="A324" s="140"/>
      <c r="B324" s="133" t="s">
        <v>8</v>
      </c>
      <c r="C324" s="135" t="s">
        <v>11</v>
      </c>
      <c r="D324" s="801" t="s">
        <v>132</v>
      </c>
      <c r="E324" s="801"/>
      <c r="F324" s="801"/>
      <c r="G324" s="801"/>
      <c r="H324" s="801"/>
      <c r="I324" s="801"/>
      <c r="J324" s="801"/>
      <c r="K324" s="179"/>
      <c r="L324" s="179"/>
      <c r="M324" s="180"/>
    </row>
    <row r="325" spans="1:13" ht="27.75" customHeight="1" thickBot="1">
      <c r="A325" s="62">
        <v>4</v>
      </c>
      <c r="B325" s="63" t="s">
        <v>130</v>
      </c>
      <c r="C325" s="64" t="s">
        <v>11</v>
      </c>
      <c r="D325" s="65" t="s">
        <v>8</v>
      </c>
      <c r="E325" s="88" t="s">
        <v>133</v>
      </c>
      <c r="F325" s="89" t="s">
        <v>384</v>
      </c>
      <c r="G325" s="89" t="s">
        <v>789</v>
      </c>
      <c r="H325" s="89" t="s">
        <v>430</v>
      </c>
      <c r="I325" s="76" t="s">
        <v>722</v>
      </c>
      <c r="J325" s="67">
        <v>1</v>
      </c>
      <c r="K325" s="90" t="s">
        <v>280</v>
      </c>
      <c r="L325" s="92"/>
      <c r="M325" s="69"/>
    </row>
    <row r="326" spans="1:13" ht="30" customHeight="1">
      <c r="A326" s="795">
        <v>4</v>
      </c>
      <c r="B326" s="767" t="s">
        <v>130</v>
      </c>
      <c r="C326" s="771" t="s">
        <v>11</v>
      </c>
      <c r="D326" s="779" t="s">
        <v>11</v>
      </c>
      <c r="E326" s="821" t="s">
        <v>134</v>
      </c>
      <c r="F326" s="828" t="s">
        <v>406</v>
      </c>
      <c r="G326" s="534" t="s">
        <v>281</v>
      </c>
      <c r="H326" s="534" t="s">
        <v>368</v>
      </c>
      <c r="I326" s="428" t="s">
        <v>958</v>
      </c>
      <c r="J326" s="426">
        <v>12</v>
      </c>
      <c r="K326" s="426" t="s">
        <v>242</v>
      </c>
      <c r="L326" s="884" t="s">
        <v>18</v>
      </c>
      <c r="M326" s="696">
        <v>8</v>
      </c>
    </row>
    <row r="327" spans="1:13" ht="23.25" customHeight="1" thickBot="1">
      <c r="A327" s="797"/>
      <c r="B327" s="770"/>
      <c r="C327" s="774"/>
      <c r="D327" s="787"/>
      <c r="E327" s="823"/>
      <c r="F327" s="829"/>
      <c r="G327" s="536" t="s">
        <v>279</v>
      </c>
      <c r="H327" s="536" t="s">
        <v>368</v>
      </c>
      <c r="I327" s="432" t="s">
        <v>959</v>
      </c>
      <c r="J327" s="433">
        <v>80</v>
      </c>
      <c r="K327" s="433" t="s">
        <v>223</v>
      </c>
      <c r="L327" s="901"/>
      <c r="M327" s="702"/>
    </row>
    <row r="328" spans="1:14" ht="32.25" customHeight="1">
      <c r="A328" s="795">
        <v>4</v>
      </c>
      <c r="B328" s="767" t="s">
        <v>8</v>
      </c>
      <c r="C328" s="771" t="s">
        <v>11</v>
      </c>
      <c r="D328" s="779" t="s">
        <v>135</v>
      </c>
      <c r="E328" s="1018" t="s">
        <v>136</v>
      </c>
      <c r="F328" s="87" t="s">
        <v>384</v>
      </c>
      <c r="G328" s="534" t="s">
        <v>536</v>
      </c>
      <c r="H328" s="534" t="s">
        <v>441</v>
      </c>
      <c r="I328" s="428" t="s">
        <v>723</v>
      </c>
      <c r="J328" s="577">
        <v>1</v>
      </c>
      <c r="K328" s="577" t="s">
        <v>242</v>
      </c>
      <c r="L328" s="297"/>
      <c r="M328" s="1104"/>
      <c r="N328" s="327"/>
    </row>
    <row r="329" spans="1:14" ht="36" customHeight="1" thickBot="1">
      <c r="A329" s="796"/>
      <c r="B329" s="768"/>
      <c r="C329" s="772"/>
      <c r="D329" s="780"/>
      <c r="E329" s="1019"/>
      <c r="F329" s="26" t="s">
        <v>403</v>
      </c>
      <c r="G329" s="509" t="s">
        <v>536</v>
      </c>
      <c r="H329" s="509" t="s">
        <v>523</v>
      </c>
      <c r="I329" s="456" t="s">
        <v>723</v>
      </c>
      <c r="J329" s="419">
        <v>1</v>
      </c>
      <c r="K329" s="419" t="s">
        <v>236</v>
      </c>
      <c r="L329" s="298"/>
      <c r="M329" s="1105"/>
      <c r="N329" s="327"/>
    </row>
    <row r="330" spans="1:14" ht="81.75" customHeight="1" thickBot="1">
      <c r="A330" s="62">
        <v>4</v>
      </c>
      <c r="B330" s="63" t="s">
        <v>8</v>
      </c>
      <c r="C330" s="64" t="s">
        <v>11</v>
      </c>
      <c r="D330" s="65" t="s">
        <v>137</v>
      </c>
      <c r="E330" s="294" t="s">
        <v>138</v>
      </c>
      <c r="F330" s="89" t="s">
        <v>384</v>
      </c>
      <c r="G330" s="292" t="s">
        <v>550</v>
      </c>
      <c r="H330" s="292" t="s">
        <v>440</v>
      </c>
      <c r="I330" s="76" t="s">
        <v>724</v>
      </c>
      <c r="J330" s="543">
        <v>1</v>
      </c>
      <c r="K330" s="543" t="s">
        <v>223</v>
      </c>
      <c r="L330" s="295"/>
      <c r="M330" s="296"/>
      <c r="N330" s="327"/>
    </row>
    <row r="331" spans="1:13" ht="25.5" customHeight="1">
      <c r="A331" s="755">
        <v>4</v>
      </c>
      <c r="B331" s="717" t="s">
        <v>8</v>
      </c>
      <c r="C331" s="719" t="s">
        <v>11</v>
      </c>
      <c r="D331" s="721" t="s">
        <v>139</v>
      </c>
      <c r="E331" s="706" t="s">
        <v>140</v>
      </c>
      <c r="F331" s="26" t="s">
        <v>398</v>
      </c>
      <c r="G331" s="535" t="s">
        <v>554</v>
      </c>
      <c r="H331" s="535" t="s">
        <v>378</v>
      </c>
      <c r="I331" s="418" t="s">
        <v>141</v>
      </c>
      <c r="J331" s="419">
        <v>100</v>
      </c>
      <c r="K331" s="419" t="s">
        <v>223</v>
      </c>
      <c r="L331" s="871"/>
      <c r="M331" s="878"/>
    </row>
    <row r="332" spans="1:13" ht="27" customHeight="1">
      <c r="A332" s="756"/>
      <c r="B332" s="758"/>
      <c r="C332" s="759"/>
      <c r="D332" s="760"/>
      <c r="E332" s="707"/>
      <c r="F332" s="26" t="s">
        <v>401</v>
      </c>
      <c r="G332" s="561" t="s">
        <v>554</v>
      </c>
      <c r="H332" s="561" t="s">
        <v>767</v>
      </c>
      <c r="I332" s="418" t="s">
        <v>141</v>
      </c>
      <c r="J332" s="419">
        <v>100</v>
      </c>
      <c r="K332" s="419" t="s">
        <v>223</v>
      </c>
      <c r="L332" s="871"/>
      <c r="M332" s="878"/>
    </row>
    <row r="333" spans="1:13" ht="27.75" customHeight="1">
      <c r="A333" s="756"/>
      <c r="B333" s="758"/>
      <c r="C333" s="759"/>
      <c r="D333" s="760"/>
      <c r="E333" s="707"/>
      <c r="F333" s="26" t="s">
        <v>384</v>
      </c>
      <c r="G333" s="509" t="s">
        <v>554</v>
      </c>
      <c r="H333" s="509" t="s">
        <v>366</v>
      </c>
      <c r="I333" s="418" t="s">
        <v>971</v>
      </c>
      <c r="J333" s="419">
        <v>100</v>
      </c>
      <c r="K333" s="419" t="s">
        <v>223</v>
      </c>
      <c r="L333" s="871"/>
      <c r="M333" s="878"/>
    </row>
    <row r="334" spans="1:14" ht="27" customHeight="1">
      <c r="A334" s="756"/>
      <c r="B334" s="758"/>
      <c r="C334" s="759"/>
      <c r="D334" s="760"/>
      <c r="E334" s="707"/>
      <c r="F334" s="26" t="s">
        <v>400</v>
      </c>
      <c r="G334" s="415" t="s">
        <v>554</v>
      </c>
      <c r="H334" s="415" t="s">
        <v>445</v>
      </c>
      <c r="I334" s="418" t="s">
        <v>141</v>
      </c>
      <c r="J334" s="419">
        <v>100</v>
      </c>
      <c r="K334" s="419" t="s">
        <v>223</v>
      </c>
      <c r="L334" s="871"/>
      <c r="M334" s="878"/>
      <c r="N334" s="327"/>
    </row>
    <row r="335" spans="1:13" ht="25.5">
      <c r="A335" s="756"/>
      <c r="B335" s="758"/>
      <c r="C335" s="759"/>
      <c r="D335" s="760"/>
      <c r="E335" s="707"/>
      <c r="F335" s="26" t="s">
        <v>388</v>
      </c>
      <c r="G335" s="615" t="s">
        <v>554</v>
      </c>
      <c r="H335" s="615" t="s">
        <v>365</v>
      </c>
      <c r="I335" s="418" t="s">
        <v>141</v>
      </c>
      <c r="J335" s="419">
        <v>100</v>
      </c>
      <c r="K335" s="419" t="s">
        <v>223</v>
      </c>
      <c r="L335" s="871"/>
      <c r="M335" s="878"/>
    </row>
    <row r="336" spans="1:13" ht="27.75" customHeight="1">
      <c r="A336" s="756"/>
      <c r="B336" s="758"/>
      <c r="C336" s="759"/>
      <c r="D336" s="760"/>
      <c r="E336" s="707"/>
      <c r="F336" s="26" t="s">
        <v>402</v>
      </c>
      <c r="G336" s="561" t="s">
        <v>554</v>
      </c>
      <c r="H336" s="561" t="s">
        <v>766</v>
      </c>
      <c r="I336" s="418" t="s">
        <v>141</v>
      </c>
      <c r="J336" s="419">
        <v>100</v>
      </c>
      <c r="K336" s="419" t="s">
        <v>223</v>
      </c>
      <c r="L336" s="871"/>
      <c r="M336" s="878"/>
    </row>
    <row r="337" spans="1:13" ht="37.5" customHeight="1">
      <c r="A337" s="756"/>
      <c r="B337" s="758"/>
      <c r="C337" s="759"/>
      <c r="D337" s="760"/>
      <c r="E337" s="707"/>
      <c r="F337" s="26" t="s">
        <v>383</v>
      </c>
      <c r="G337" s="535" t="s">
        <v>554</v>
      </c>
      <c r="H337" s="535" t="s">
        <v>867</v>
      </c>
      <c r="I337" s="418" t="s">
        <v>141</v>
      </c>
      <c r="J337" s="419">
        <v>100</v>
      </c>
      <c r="K337" s="419" t="s">
        <v>223</v>
      </c>
      <c r="L337" s="871"/>
      <c r="M337" s="878"/>
    </row>
    <row r="338" spans="1:13" ht="27.75" customHeight="1">
      <c r="A338" s="756"/>
      <c r="B338" s="758"/>
      <c r="C338" s="759"/>
      <c r="D338" s="760"/>
      <c r="E338" s="707"/>
      <c r="F338" s="26" t="s">
        <v>385</v>
      </c>
      <c r="G338" s="535" t="s">
        <v>554</v>
      </c>
      <c r="H338" s="535" t="s">
        <v>496</v>
      </c>
      <c r="I338" s="418" t="s">
        <v>141</v>
      </c>
      <c r="J338" s="419">
        <v>100</v>
      </c>
      <c r="K338" s="419" t="s">
        <v>223</v>
      </c>
      <c r="L338" s="871"/>
      <c r="M338" s="878"/>
    </row>
    <row r="339" spans="1:13" ht="27" customHeight="1">
      <c r="A339" s="756"/>
      <c r="B339" s="758"/>
      <c r="C339" s="759"/>
      <c r="D339" s="760"/>
      <c r="E339" s="707"/>
      <c r="F339" s="26" t="s">
        <v>410</v>
      </c>
      <c r="G339" s="469" t="s">
        <v>554</v>
      </c>
      <c r="H339" s="469" t="s">
        <v>523</v>
      </c>
      <c r="I339" s="418" t="s">
        <v>141</v>
      </c>
      <c r="J339" s="419">
        <v>100</v>
      </c>
      <c r="K339" s="419" t="s">
        <v>223</v>
      </c>
      <c r="L339" s="871"/>
      <c r="M339" s="878"/>
    </row>
    <row r="340" spans="1:13" ht="27" customHeight="1">
      <c r="A340" s="756"/>
      <c r="B340" s="758"/>
      <c r="C340" s="759"/>
      <c r="D340" s="760"/>
      <c r="E340" s="707"/>
      <c r="F340" s="26" t="s">
        <v>509</v>
      </c>
      <c r="G340" s="421" t="s">
        <v>554</v>
      </c>
      <c r="H340" s="421" t="s">
        <v>508</v>
      </c>
      <c r="I340" s="418" t="s">
        <v>141</v>
      </c>
      <c r="J340" s="419">
        <v>100</v>
      </c>
      <c r="K340" s="419" t="s">
        <v>223</v>
      </c>
      <c r="L340" s="871"/>
      <c r="M340" s="878"/>
    </row>
    <row r="341" spans="1:13" ht="20.25" customHeight="1">
      <c r="A341" s="756"/>
      <c r="B341" s="758"/>
      <c r="C341" s="759"/>
      <c r="D341" s="760"/>
      <c r="E341" s="707"/>
      <c r="F341" s="18" t="s">
        <v>390</v>
      </c>
      <c r="G341" s="830" t="s">
        <v>554</v>
      </c>
      <c r="H341" s="830" t="s">
        <v>763</v>
      </c>
      <c r="I341" s="819" t="s">
        <v>141</v>
      </c>
      <c r="J341" s="832">
        <v>100</v>
      </c>
      <c r="K341" s="832" t="s">
        <v>223</v>
      </c>
      <c r="L341" s="871"/>
      <c r="M341" s="878"/>
    </row>
    <row r="342" spans="1:13" ht="19.5" customHeight="1">
      <c r="A342" s="756"/>
      <c r="B342" s="758"/>
      <c r="C342" s="759"/>
      <c r="D342" s="760"/>
      <c r="E342" s="707"/>
      <c r="F342" s="18" t="s">
        <v>391</v>
      </c>
      <c r="G342" s="792"/>
      <c r="H342" s="792"/>
      <c r="I342" s="818"/>
      <c r="J342" s="833"/>
      <c r="K342" s="833"/>
      <c r="L342" s="871"/>
      <c r="M342" s="878"/>
    </row>
    <row r="343" spans="1:13" ht="24" customHeight="1">
      <c r="A343" s="756"/>
      <c r="B343" s="758"/>
      <c r="C343" s="759"/>
      <c r="D343" s="760"/>
      <c r="E343" s="707"/>
      <c r="F343" s="18" t="s">
        <v>392</v>
      </c>
      <c r="G343" s="792"/>
      <c r="H343" s="792"/>
      <c r="I343" s="818"/>
      <c r="J343" s="833"/>
      <c r="K343" s="833"/>
      <c r="L343" s="871"/>
      <c r="M343" s="878"/>
    </row>
    <row r="344" spans="1:13" ht="24" customHeight="1">
      <c r="A344" s="756"/>
      <c r="B344" s="758"/>
      <c r="C344" s="759"/>
      <c r="D344" s="760"/>
      <c r="E344" s="707"/>
      <c r="F344" s="18" t="s">
        <v>393</v>
      </c>
      <c r="G344" s="792"/>
      <c r="H344" s="792"/>
      <c r="I344" s="818"/>
      <c r="J344" s="833"/>
      <c r="K344" s="833"/>
      <c r="L344" s="871"/>
      <c r="M344" s="878"/>
    </row>
    <row r="345" spans="1:13" ht="18" customHeight="1">
      <c r="A345" s="756"/>
      <c r="B345" s="758"/>
      <c r="C345" s="759"/>
      <c r="D345" s="760"/>
      <c r="E345" s="707"/>
      <c r="F345" s="18" t="s">
        <v>394</v>
      </c>
      <c r="G345" s="792"/>
      <c r="H345" s="792"/>
      <c r="I345" s="818"/>
      <c r="J345" s="833"/>
      <c r="K345" s="833"/>
      <c r="L345" s="871"/>
      <c r="M345" s="878"/>
    </row>
    <row r="346" spans="1:13" ht="24" customHeight="1">
      <c r="A346" s="756"/>
      <c r="B346" s="758"/>
      <c r="C346" s="759"/>
      <c r="D346" s="760"/>
      <c r="E346" s="707"/>
      <c r="F346" s="18" t="s">
        <v>395</v>
      </c>
      <c r="G346" s="792"/>
      <c r="H346" s="792"/>
      <c r="I346" s="818"/>
      <c r="J346" s="833"/>
      <c r="K346" s="833"/>
      <c r="L346" s="871"/>
      <c r="M346" s="878"/>
    </row>
    <row r="347" spans="1:13" ht="20.25" customHeight="1">
      <c r="A347" s="756"/>
      <c r="B347" s="758"/>
      <c r="C347" s="759"/>
      <c r="D347" s="760"/>
      <c r="E347" s="707"/>
      <c r="F347" s="18" t="s">
        <v>396</v>
      </c>
      <c r="G347" s="792"/>
      <c r="H347" s="792"/>
      <c r="I347" s="818"/>
      <c r="J347" s="833"/>
      <c r="K347" s="833"/>
      <c r="L347" s="871"/>
      <c r="M347" s="878"/>
    </row>
    <row r="348" spans="1:13" ht="22.5" customHeight="1" thickBot="1">
      <c r="A348" s="757"/>
      <c r="B348" s="718"/>
      <c r="C348" s="720"/>
      <c r="D348" s="722"/>
      <c r="E348" s="708"/>
      <c r="F348" s="85" t="s">
        <v>397</v>
      </c>
      <c r="G348" s="736"/>
      <c r="H348" s="736"/>
      <c r="I348" s="732"/>
      <c r="J348" s="834"/>
      <c r="K348" s="834"/>
      <c r="L348" s="872"/>
      <c r="M348" s="879"/>
    </row>
    <row r="349" spans="1:13" ht="26.25" customHeight="1">
      <c r="A349" s="755">
        <v>4</v>
      </c>
      <c r="B349" s="717" t="s">
        <v>8</v>
      </c>
      <c r="C349" s="719" t="s">
        <v>11</v>
      </c>
      <c r="D349" s="721" t="s">
        <v>142</v>
      </c>
      <c r="E349" s="706" t="s">
        <v>143</v>
      </c>
      <c r="F349" s="26" t="s">
        <v>398</v>
      </c>
      <c r="G349" s="535" t="s">
        <v>555</v>
      </c>
      <c r="H349" s="535" t="s">
        <v>378</v>
      </c>
      <c r="I349" s="418" t="s">
        <v>582</v>
      </c>
      <c r="J349" s="419">
        <v>100</v>
      </c>
      <c r="K349" s="419" t="s">
        <v>223</v>
      </c>
      <c r="L349" s="871"/>
      <c r="M349" s="878"/>
    </row>
    <row r="350" spans="1:13" ht="24.75" customHeight="1">
      <c r="A350" s="756"/>
      <c r="B350" s="758"/>
      <c r="C350" s="759"/>
      <c r="D350" s="760"/>
      <c r="E350" s="707"/>
      <c r="F350" s="26" t="s">
        <v>405</v>
      </c>
      <c r="G350" s="414" t="s">
        <v>555</v>
      </c>
      <c r="H350" s="414" t="s">
        <v>367</v>
      </c>
      <c r="I350" s="418" t="s">
        <v>582</v>
      </c>
      <c r="J350" s="419">
        <v>100</v>
      </c>
      <c r="K350" s="419" t="s">
        <v>223</v>
      </c>
      <c r="L350" s="871"/>
      <c r="M350" s="878"/>
    </row>
    <row r="351" spans="1:13" ht="26.25" customHeight="1">
      <c r="A351" s="756"/>
      <c r="B351" s="758"/>
      <c r="C351" s="759"/>
      <c r="D351" s="760"/>
      <c r="E351" s="707"/>
      <c r="F351" s="26" t="s">
        <v>407</v>
      </c>
      <c r="G351" s="561" t="s">
        <v>555</v>
      </c>
      <c r="H351" s="561" t="s">
        <v>579</v>
      </c>
      <c r="I351" s="418" t="s">
        <v>582</v>
      </c>
      <c r="J351" s="419">
        <v>100</v>
      </c>
      <c r="K351" s="419" t="s">
        <v>223</v>
      </c>
      <c r="L351" s="871"/>
      <c r="M351" s="878"/>
    </row>
    <row r="352" spans="1:13" ht="24.75" customHeight="1">
      <c r="A352" s="756"/>
      <c r="B352" s="758"/>
      <c r="C352" s="759"/>
      <c r="D352" s="760"/>
      <c r="E352" s="707"/>
      <c r="F352" s="26" t="s">
        <v>408</v>
      </c>
      <c r="G352" s="561" t="s">
        <v>555</v>
      </c>
      <c r="H352" s="561" t="s">
        <v>580</v>
      </c>
      <c r="I352" s="418" t="s">
        <v>582</v>
      </c>
      <c r="J352" s="419">
        <v>100</v>
      </c>
      <c r="K352" s="419" t="s">
        <v>223</v>
      </c>
      <c r="L352" s="871"/>
      <c r="M352" s="878"/>
    </row>
    <row r="353" spans="1:13" ht="26.25" customHeight="1">
      <c r="A353" s="756"/>
      <c r="B353" s="758"/>
      <c r="C353" s="759"/>
      <c r="D353" s="760"/>
      <c r="E353" s="707"/>
      <c r="F353" s="26" t="s">
        <v>384</v>
      </c>
      <c r="G353" s="509" t="s">
        <v>555</v>
      </c>
      <c r="H353" s="509" t="s">
        <v>366</v>
      </c>
      <c r="I353" s="418" t="s">
        <v>582</v>
      </c>
      <c r="J353" s="419">
        <v>100</v>
      </c>
      <c r="K353" s="419" t="s">
        <v>223</v>
      </c>
      <c r="L353" s="871"/>
      <c r="M353" s="878"/>
    </row>
    <row r="354" spans="1:13" ht="23.25" customHeight="1">
      <c r="A354" s="756"/>
      <c r="B354" s="758"/>
      <c r="C354" s="759"/>
      <c r="D354" s="760"/>
      <c r="E354" s="707"/>
      <c r="F354" s="26" t="s">
        <v>400</v>
      </c>
      <c r="G354" s="415" t="s">
        <v>555</v>
      </c>
      <c r="H354" s="415" t="s">
        <v>445</v>
      </c>
      <c r="I354" s="418" t="s">
        <v>582</v>
      </c>
      <c r="J354" s="419">
        <v>100</v>
      </c>
      <c r="K354" s="419" t="s">
        <v>223</v>
      </c>
      <c r="L354" s="871"/>
      <c r="M354" s="878"/>
    </row>
    <row r="355" spans="1:13" ht="24.75" customHeight="1">
      <c r="A355" s="756"/>
      <c r="B355" s="758"/>
      <c r="C355" s="759"/>
      <c r="D355" s="760"/>
      <c r="E355" s="707"/>
      <c r="F355" s="26" t="s">
        <v>388</v>
      </c>
      <c r="G355" s="615" t="s">
        <v>555</v>
      </c>
      <c r="H355" s="615" t="s">
        <v>365</v>
      </c>
      <c r="I355" s="418" t="s">
        <v>582</v>
      </c>
      <c r="J355" s="419">
        <v>100</v>
      </c>
      <c r="K355" s="419" t="s">
        <v>223</v>
      </c>
      <c r="L355" s="871"/>
      <c r="M355" s="878"/>
    </row>
    <row r="356" spans="1:13" ht="27" customHeight="1">
      <c r="A356" s="756"/>
      <c r="B356" s="758"/>
      <c r="C356" s="759"/>
      <c r="D356" s="760"/>
      <c r="E356" s="707"/>
      <c r="F356" s="26" t="s">
        <v>402</v>
      </c>
      <c r="G356" s="561" t="s">
        <v>555</v>
      </c>
      <c r="H356" s="561" t="s">
        <v>768</v>
      </c>
      <c r="I356" s="418" t="s">
        <v>582</v>
      </c>
      <c r="J356" s="419">
        <v>100</v>
      </c>
      <c r="K356" s="419" t="s">
        <v>223</v>
      </c>
      <c r="L356" s="871"/>
      <c r="M356" s="878"/>
    </row>
    <row r="357" spans="1:13" ht="39" customHeight="1">
      <c r="A357" s="756"/>
      <c r="B357" s="758"/>
      <c r="C357" s="759"/>
      <c r="D357" s="760"/>
      <c r="E357" s="707"/>
      <c r="F357" s="26" t="s">
        <v>383</v>
      </c>
      <c r="G357" s="535" t="s">
        <v>555</v>
      </c>
      <c r="H357" s="535" t="s">
        <v>867</v>
      </c>
      <c r="I357" s="418" t="s">
        <v>582</v>
      </c>
      <c r="J357" s="419">
        <v>100</v>
      </c>
      <c r="K357" s="419" t="s">
        <v>223</v>
      </c>
      <c r="L357" s="871"/>
      <c r="M357" s="878"/>
    </row>
    <row r="358" spans="1:13" ht="30" customHeight="1">
      <c r="A358" s="756"/>
      <c r="B358" s="758"/>
      <c r="C358" s="759"/>
      <c r="D358" s="760"/>
      <c r="E358" s="707"/>
      <c r="F358" s="26" t="s">
        <v>409</v>
      </c>
      <c r="G358" s="561" t="s">
        <v>555</v>
      </c>
      <c r="H358" s="561" t="s">
        <v>581</v>
      </c>
      <c r="I358" s="418" t="s">
        <v>582</v>
      </c>
      <c r="J358" s="419">
        <v>100</v>
      </c>
      <c r="K358" s="419" t="s">
        <v>223</v>
      </c>
      <c r="L358" s="871"/>
      <c r="M358" s="878"/>
    </row>
    <row r="359" spans="1:13" ht="30" customHeight="1">
      <c r="A359" s="756"/>
      <c r="B359" s="758"/>
      <c r="C359" s="759"/>
      <c r="D359" s="760"/>
      <c r="E359" s="707"/>
      <c r="F359" s="26" t="s">
        <v>385</v>
      </c>
      <c r="G359" s="535" t="s">
        <v>555</v>
      </c>
      <c r="H359" s="535" t="s">
        <v>496</v>
      </c>
      <c r="I359" s="418" t="s">
        <v>582</v>
      </c>
      <c r="J359" s="419">
        <v>90</v>
      </c>
      <c r="K359" s="419" t="s">
        <v>223</v>
      </c>
      <c r="L359" s="871"/>
      <c r="M359" s="878"/>
    </row>
    <row r="360" spans="1:13" ht="27" customHeight="1">
      <c r="A360" s="756"/>
      <c r="B360" s="758"/>
      <c r="C360" s="759"/>
      <c r="D360" s="760"/>
      <c r="E360" s="707"/>
      <c r="F360" s="26" t="s">
        <v>403</v>
      </c>
      <c r="G360" s="469" t="s">
        <v>555</v>
      </c>
      <c r="H360" s="469" t="s">
        <v>523</v>
      </c>
      <c r="I360" s="418" t="s">
        <v>582</v>
      </c>
      <c r="J360" s="419">
        <v>100</v>
      </c>
      <c r="K360" s="419" t="s">
        <v>223</v>
      </c>
      <c r="L360" s="871"/>
      <c r="M360" s="878"/>
    </row>
    <row r="361" spans="1:13" ht="27.75" customHeight="1">
      <c r="A361" s="756"/>
      <c r="B361" s="758"/>
      <c r="C361" s="759"/>
      <c r="D361" s="760"/>
      <c r="E361" s="707"/>
      <c r="F361" s="26" t="s">
        <v>406</v>
      </c>
      <c r="G361" s="561" t="s">
        <v>555</v>
      </c>
      <c r="H361" s="561" t="s">
        <v>368</v>
      </c>
      <c r="I361" s="418" t="s">
        <v>582</v>
      </c>
      <c r="J361" s="419">
        <v>100</v>
      </c>
      <c r="K361" s="419" t="s">
        <v>223</v>
      </c>
      <c r="L361" s="871"/>
      <c r="M361" s="878"/>
    </row>
    <row r="362" spans="1:13" ht="29.25" customHeight="1">
      <c r="A362" s="756"/>
      <c r="B362" s="758"/>
      <c r="C362" s="759"/>
      <c r="D362" s="760"/>
      <c r="E362" s="707"/>
      <c r="F362" s="421" t="s">
        <v>509</v>
      </c>
      <c r="G362" s="421" t="s">
        <v>555</v>
      </c>
      <c r="H362" s="421" t="s">
        <v>508</v>
      </c>
      <c r="I362" s="418" t="s">
        <v>582</v>
      </c>
      <c r="J362" s="419">
        <v>100</v>
      </c>
      <c r="K362" s="419" t="s">
        <v>223</v>
      </c>
      <c r="L362" s="871"/>
      <c r="M362" s="878"/>
    </row>
    <row r="363" spans="1:13" ht="24.75" customHeight="1">
      <c r="A363" s="756"/>
      <c r="B363" s="758"/>
      <c r="C363" s="759"/>
      <c r="D363" s="760"/>
      <c r="E363" s="707"/>
      <c r="F363" s="18" t="s">
        <v>390</v>
      </c>
      <c r="G363" s="830" t="s">
        <v>555</v>
      </c>
      <c r="H363" s="830" t="s">
        <v>763</v>
      </c>
      <c r="I363" s="819" t="s">
        <v>582</v>
      </c>
      <c r="J363" s="832">
        <v>100</v>
      </c>
      <c r="K363" s="832" t="s">
        <v>223</v>
      </c>
      <c r="L363" s="871"/>
      <c r="M363" s="878"/>
    </row>
    <row r="364" spans="1:13" ht="24.75" customHeight="1">
      <c r="A364" s="756"/>
      <c r="B364" s="758"/>
      <c r="C364" s="759"/>
      <c r="D364" s="760"/>
      <c r="E364" s="707"/>
      <c r="F364" s="18" t="s">
        <v>391</v>
      </c>
      <c r="G364" s="792"/>
      <c r="H364" s="792"/>
      <c r="I364" s="818"/>
      <c r="J364" s="833"/>
      <c r="K364" s="833"/>
      <c r="L364" s="871"/>
      <c r="M364" s="878"/>
    </row>
    <row r="365" spans="1:13" ht="24.75" customHeight="1">
      <c r="A365" s="756"/>
      <c r="B365" s="758"/>
      <c r="C365" s="759"/>
      <c r="D365" s="760"/>
      <c r="E365" s="707"/>
      <c r="F365" s="18" t="s">
        <v>392</v>
      </c>
      <c r="G365" s="792"/>
      <c r="H365" s="792"/>
      <c r="I365" s="818"/>
      <c r="J365" s="833"/>
      <c r="K365" s="833"/>
      <c r="L365" s="871"/>
      <c r="M365" s="878"/>
    </row>
    <row r="366" spans="1:13" ht="38.25" customHeight="1">
      <c r="A366" s="756"/>
      <c r="B366" s="758"/>
      <c r="C366" s="759"/>
      <c r="D366" s="760"/>
      <c r="E366" s="707"/>
      <c r="F366" s="18" t="s">
        <v>393</v>
      </c>
      <c r="G366" s="792"/>
      <c r="H366" s="792"/>
      <c r="I366" s="818"/>
      <c r="J366" s="833"/>
      <c r="K366" s="833"/>
      <c r="L366" s="871"/>
      <c r="M366" s="878"/>
    </row>
    <row r="367" spans="1:13" ht="24.75" customHeight="1">
      <c r="A367" s="756"/>
      <c r="B367" s="758"/>
      <c r="C367" s="759"/>
      <c r="D367" s="760"/>
      <c r="E367" s="707"/>
      <c r="F367" s="18" t="s">
        <v>394</v>
      </c>
      <c r="G367" s="792"/>
      <c r="H367" s="792"/>
      <c r="I367" s="818"/>
      <c r="J367" s="833"/>
      <c r="K367" s="833"/>
      <c r="L367" s="871"/>
      <c r="M367" s="878"/>
    </row>
    <row r="368" spans="1:13" ht="24" customHeight="1">
      <c r="A368" s="756"/>
      <c r="B368" s="758"/>
      <c r="C368" s="759"/>
      <c r="D368" s="760"/>
      <c r="E368" s="707"/>
      <c r="F368" s="18" t="s">
        <v>395</v>
      </c>
      <c r="G368" s="792"/>
      <c r="H368" s="792"/>
      <c r="I368" s="818"/>
      <c r="J368" s="833"/>
      <c r="K368" s="833"/>
      <c r="L368" s="871"/>
      <c r="M368" s="878"/>
    </row>
    <row r="369" spans="1:13" ht="24.75" customHeight="1">
      <c r="A369" s="756"/>
      <c r="B369" s="758"/>
      <c r="C369" s="759"/>
      <c r="D369" s="760"/>
      <c r="E369" s="707"/>
      <c r="F369" s="18" t="s">
        <v>396</v>
      </c>
      <c r="G369" s="792"/>
      <c r="H369" s="792"/>
      <c r="I369" s="818"/>
      <c r="J369" s="833"/>
      <c r="K369" s="833"/>
      <c r="L369" s="871"/>
      <c r="M369" s="878"/>
    </row>
    <row r="370" spans="1:13" ht="20.25" customHeight="1" thickBot="1">
      <c r="A370" s="757"/>
      <c r="B370" s="718"/>
      <c r="C370" s="720"/>
      <c r="D370" s="722"/>
      <c r="E370" s="708"/>
      <c r="F370" s="85" t="s">
        <v>397</v>
      </c>
      <c r="G370" s="736"/>
      <c r="H370" s="736"/>
      <c r="I370" s="732"/>
      <c r="J370" s="834"/>
      <c r="K370" s="834"/>
      <c r="L370" s="872"/>
      <c r="M370" s="879"/>
    </row>
    <row r="371" spans="1:14" ht="56.25" customHeight="1" thickBot="1">
      <c r="A371" s="62">
        <v>4</v>
      </c>
      <c r="B371" s="63" t="s">
        <v>8</v>
      </c>
      <c r="C371" s="64" t="s">
        <v>11</v>
      </c>
      <c r="D371" s="397" t="s">
        <v>144</v>
      </c>
      <c r="E371" s="328" t="s">
        <v>145</v>
      </c>
      <c r="F371" s="89" t="s">
        <v>382</v>
      </c>
      <c r="G371" s="292" t="s">
        <v>934</v>
      </c>
      <c r="H371" s="292" t="s">
        <v>935</v>
      </c>
      <c r="I371" s="76" t="s">
        <v>725</v>
      </c>
      <c r="J371" s="543">
        <v>3</v>
      </c>
      <c r="K371" s="543" t="s">
        <v>223</v>
      </c>
      <c r="L371" s="299"/>
      <c r="M371" s="300"/>
      <c r="N371" s="341"/>
    </row>
    <row r="372" spans="1:13" ht="39.75" customHeight="1" thickBot="1">
      <c r="A372" s="381">
        <v>4</v>
      </c>
      <c r="B372" s="261" t="s">
        <v>8</v>
      </c>
      <c r="C372" s="254" t="s">
        <v>11</v>
      </c>
      <c r="D372" s="253" t="s">
        <v>486</v>
      </c>
      <c r="E372" s="382" t="s">
        <v>487</v>
      </c>
      <c r="F372" s="224" t="s">
        <v>400</v>
      </c>
      <c r="G372" s="434" t="s">
        <v>506</v>
      </c>
      <c r="H372" s="434" t="s">
        <v>507</v>
      </c>
      <c r="I372" s="435" t="s">
        <v>608</v>
      </c>
      <c r="J372" s="436">
        <v>98</v>
      </c>
      <c r="K372" s="436" t="s">
        <v>223</v>
      </c>
      <c r="L372" s="353"/>
      <c r="M372" s="354"/>
    </row>
    <row r="373" spans="1:13" ht="18.75" customHeight="1">
      <c r="A373" s="755">
        <v>4</v>
      </c>
      <c r="B373" s="717" t="s">
        <v>8</v>
      </c>
      <c r="C373" s="719" t="s">
        <v>11</v>
      </c>
      <c r="D373" s="721" t="s">
        <v>769</v>
      </c>
      <c r="E373" s="706" t="s">
        <v>770</v>
      </c>
      <c r="F373" s="84" t="s">
        <v>398</v>
      </c>
      <c r="G373" s="560" t="s">
        <v>890</v>
      </c>
      <c r="H373" s="560" t="s">
        <v>378</v>
      </c>
      <c r="I373" s="428" t="s">
        <v>925</v>
      </c>
      <c r="J373" s="577">
        <v>80</v>
      </c>
      <c r="K373" s="577" t="s">
        <v>223</v>
      </c>
      <c r="L373" s="883"/>
      <c r="M373" s="877"/>
    </row>
    <row r="374" spans="1:13" ht="25.5" customHeight="1">
      <c r="A374" s="756"/>
      <c r="B374" s="758"/>
      <c r="C374" s="759"/>
      <c r="D374" s="760"/>
      <c r="E374" s="707"/>
      <c r="F374" s="18" t="s">
        <v>830</v>
      </c>
      <c r="G374" s="615" t="s">
        <v>907</v>
      </c>
      <c r="H374" s="615" t="s">
        <v>767</v>
      </c>
      <c r="I374" s="418" t="s">
        <v>925</v>
      </c>
      <c r="J374" s="419">
        <v>50</v>
      </c>
      <c r="K374" s="419" t="s">
        <v>223</v>
      </c>
      <c r="L374" s="871"/>
      <c r="M374" s="878"/>
    </row>
    <row r="375" spans="1:13" ht="18" customHeight="1">
      <c r="A375" s="756"/>
      <c r="B375" s="758"/>
      <c r="C375" s="759"/>
      <c r="D375" s="760"/>
      <c r="E375" s="707"/>
      <c r="F375" s="18" t="s">
        <v>388</v>
      </c>
      <c r="G375" s="615" t="s">
        <v>922</v>
      </c>
      <c r="H375" s="615" t="s">
        <v>365</v>
      </c>
      <c r="I375" s="418" t="s">
        <v>923</v>
      </c>
      <c r="J375" s="419">
        <v>50</v>
      </c>
      <c r="K375" s="419" t="s">
        <v>223</v>
      </c>
      <c r="L375" s="871"/>
      <c r="M375" s="878"/>
    </row>
    <row r="376" spans="1:13" ht="38.25">
      <c r="A376" s="756"/>
      <c r="B376" s="758"/>
      <c r="C376" s="759"/>
      <c r="D376" s="760"/>
      <c r="E376" s="707"/>
      <c r="F376" s="18" t="s">
        <v>383</v>
      </c>
      <c r="G376" s="458" t="s">
        <v>927</v>
      </c>
      <c r="H376" s="458" t="s">
        <v>867</v>
      </c>
      <c r="I376" s="418" t="s">
        <v>924</v>
      </c>
      <c r="J376" s="624">
        <v>10</v>
      </c>
      <c r="K376" s="419" t="s">
        <v>223</v>
      </c>
      <c r="L376" s="871"/>
      <c r="M376" s="878"/>
    </row>
    <row r="377" spans="1:13" ht="45.75" customHeight="1">
      <c r="A377" s="756"/>
      <c r="B377" s="758"/>
      <c r="C377" s="759"/>
      <c r="D377" s="760"/>
      <c r="E377" s="707"/>
      <c r="F377" s="18" t="s">
        <v>385</v>
      </c>
      <c r="G377" s="632" t="s">
        <v>928</v>
      </c>
      <c r="H377" s="632" t="s">
        <v>496</v>
      </c>
      <c r="I377" s="418" t="s">
        <v>924</v>
      </c>
      <c r="J377" s="419">
        <v>0</v>
      </c>
      <c r="K377" s="419" t="s">
        <v>223</v>
      </c>
      <c r="L377" s="871"/>
      <c r="M377" s="878"/>
    </row>
    <row r="378" spans="1:13" ht="41.25" customHeight="1">
      <c r="A378" s="756"/>
      <c r="B378" s="758"/>
      <c r="C378" s="759"/>
      <c r="D378" s="760"/>
      <c r="E378" s="707"/>
      <c r="F378" s="18" t="s">
        <v>403</v>
      </c>
      <c r="G378" s="498" t="s">
        <v>835</v>
      </c>
      <c r="H378" s="498" t="s">
        <v>836</v>
      </c>
      <c r="I378" s="418" t="s">
        <v>925</v>
      </c>
      <c r="J378" s="419">
        <v>10</v>
      </c>
      <c r="K378" s="419" t="s">
        <v>223</v>
      </c>
      <c r="L378" s="871"/>
      <c r="M378" s="878"/>
    </row>
    <row r="379" spans="1:13" ht="18" customHeight="1">
      <c r="A379" s="756"/>
      <c r="B379" s="758"/>
      <c r="C379" s="759"/>
      <c r="D379" s="760"/>
      <c r="E379" s="707"/>
      <c r="F379" s="18" t="s">
        <v>390</v>
      </c>
      <c r="G379" s="658" t="s">
        <v>926</v>
      </c>
      <c r="H379" s="830" t="s">
        <v>763</v>
      </c>
      <c r="I379" s="418" t="s">
        <v>909</v>
      </c>
      <c r="J379" s="419">
        <v>40</v>
      </c>
      <c r="K379" s="419" t="s">
        <v>223</v>
      </c>
      <c r="L379" s="871"/>
      <c r="M379" s="878"/>
    </row>
    <row r="380" spans="1:13" ht="16.5" customHeight="1">
      <c r="A380" s="756"/>
      <c r="B380" s="758"/>
      <c r="C380" s="759"/>
      <c r="D380" s="760"/>
      <c r="E380" s="707"/>
      <c r="F380" s="18" t="s">
        <v>391</v>
      </c>
      <c r="G380" s="658" t="s">
        <v>926</v>
      </c>
      <c r="H380" s="792"/>
      <c r="I380" s="418" t="s">
        <v>909</v>
      </c>
      <c r="J380" s="419">
        <v>0</v>
      </c>
      <c r="K380" s="419" t="s">
        <v>223</v>
      </c>
      <c r="L380" s="871"/>
      <c r="M380" s="878"/>
    </row>
    <row r="381" spans="1:13" ht="18.75" customHeight="1">
      <c r="A381" s="756"/>
      <c r="B381" s="758"/>
      <c r="C381" s="759"/>
      <c r="D381" s="760"/>
      <c r="E381" s="707"/>
      <c r="F381" s="18" t="s">
        <v>392</v>
      </c>
      <c r="G381" s="658" t="s">
        <v>926</v>
      </c>
      <c r="H381" s="792"/>
      <c r="I381" s="418" t="s">
        <v>909</v>
      </c>
      <c r="J381" s="419">
        <v>8</v>
      </c>
      <c r="K381" s="419" t="s">
        <v>223</v>
      </c>
      <c r="L381" s="871"/>
      <c r="M381" s="878"/>
    </row>
    <row r="382" spans="1:13" ht="18" customHeight="1">
      <c r="A382" s="756"/>
      <c r="B382" s="758"/>
      <c r="C382" s="759"/>
      <c r="D382" s="760"/>
      <c r="E382" s="707"/>
      <c r="F382" s="18" t="s">
        <v>393</v>
      </c>
      <c r="G382" s="658" t="s">
        <v>926</v>
      </c>
      <c r="H382" s="792"/>
      <c r="I382" s="418" t="s">
        <v>925</v>
      </c>
      <c r="J382" s="419">
        <v>4</v>
      </c>
      <c r="K382" s="419" t="s">
        <v>223</v>
      </c>
      <c r="L382" s="871"/>
      <c r="M382" s="878"/>
    </row>
    <row r="383" spans="1:13" ht="18" customHeight="1">
      <c r="A383" s="756"/>
      <c r="B383" s="758"/>
      <c r="C383" s="759"/>
      <c r="D383" s="760"/>
      <c r="E383" s="707"/>
      <c r="F383" s="18" t="s">
        <v>394</v>
      </c>
      <c r="G383" s="658" t="s">
        <v>926</v>
      </c>
      <c r="H383" s="792"/>
      <c r="I383" s="418" t="s">
        <v>909</v>
      </c>
      <c r="J383" s="419">
        <v>0</v>
      </c>
      <c r="K383" s="419" t="s">
        <v>223</v>
      </c>
      <c r="L383" s="871"/>
      <c r="M383" s="878"/>
    </row>
    <row r="384" spans="1:13" ht="17.25" customHeight="1">
      <c r="A384" s="756"/>
      <c r="B384" s="758"/>
      <c r="C384" s="759"/>
      <c r="D384" s="760"/>
      <c r="E384" s="707"/>
      <c r="F384" s="18" t="s">
        <v>395</v>
      </c>
      <c r="G384" s="658" t="s">
        <v>926</v>
      </c>
      <c r="H384" s="792"/>
      <c r="I384" s="418" t="s">
        <v>925</v>
      </c>
      <c r="J384" s="419">
        <v>5</v>
      </c>
      <c r="K384" s="419" t="s">
        <v>223</v>
      </c>
      <c r="L384" s="871"/>
      <c r="M384" s="878"/>
    </row>
    <row r="385" spans="1:13" ht="15" customHeight="1">
      <c r="A385" s="756"/>
      <c r="B385" s="758"/>
      <c r="C385" s="759"/>
      <c r="D385" s="760"/>
      <c r="E385" s="707"/>
      <c r="F385" s="18" t="s">
        <v>396</v>
      </c>
      <c r="G385" s="658" t="s">
        <v>926</v>
      </c>
      <c r="H385" s="792"/>
      <c r="I385" s="418" t="s">
        <v>925</v>
      </c>
      <c r="J385" s="419">
        <v>5</v>
      </c>
      <c r="K385" s="419" t="s">
        <v>223</v>
      </c>
      <c r="L385" s="871"/>
      <c r="M385" s="878"/>
    </row>
    <row r="386" spans="1:13" ht="17.25" customHeight="1" thickBot="1">
      <c r="A386" s="757"/>
      <c r="B386" s="718"/>
      <c r="C386" s="720"/>
      <c r="D386" s="722"/>
      <c r="E386" s="708"/>
      <c r="F386" s="85" t="s">
        <v>397</v>
      </c>
      <c r="G386" s="659" t="s">
        <v>926</v>
      </c>
      <c r="H386" s="736"/>
      <c r="I386" s="432" t="s">
        <v>925</v>
      </c>
      <c r="J386" s="665">
        <v>10</v>
      </c>
      <c r="K386" s="665" t="s">
        <v>223</v>
      </c>
      <c r="L386" s="872"/>
      <c r="M386" s="879"/>
    </row>
    <row r="387" spans="1:13" ht="33" customHeight="1">
      <c r="A387" s="385">
        <v>4</v>
      </c>
      <c r="B387" s="58" t="s">
        <v>8</v>
      </c>
      <c r="C387" s="59" t="s">
        <v>11</v>
      </c>
      <c r="D387" s="383" t="s">
        <v>48</v>
      </c>
      <c r="E387" s="399" t="s">
        <v>488</v>
      </c>
      <c r="F387" s="400" t="s">
        <v>384</v>
      </c>
      <c r="G387" s="520" t="s">
        <v>527</v>
      </c>
      <c r="H387" s="520" t="s">
        <v>366</v>
      </c>
      <c r="I387" s="456" t="s">
        <v>609</v>
      </c>
      <c r="J387" s="516">
        <v>1</v>
      </c>
      <c r="K387" s="516" t="s">
        <v>242</v>
      </c>
      <c r="L387" s="386" t="s">
        <v>18</v>
      </c>
      <c r="M387" s="398">
        <v>2</v>
      </c>
    </row>
    <row r="388" spans="1:13" ht="33" customHeight="1" thickBot="1">
      <c r="A388" s="385">
        <v>4</v>
      </c>
      <c r="B388" s="58" t="s">
        <v>8</v>
      </c>
      <c r="C388" s="59" t="s">
        <v>11</v>
      </c>
      <c r="D388" s="383" t="s">
        <v>13</v>
      </c>
      <c r="E388" s="399" t="s">
        <v>771</v>
      </c>
      <c r="F388" s="652" t="s">
        <v>400</v>
      </c>
      <c r="G388" s="652" t="s">
        <v>931</v>
      </c>
      <c r="H388" s="652" t="s">
        <v>932</v>
      </c>
      <c r="I388" s="456" t="s">
        <v>960</v>
      </c>
      <c r="J388" s="657">
        <v>1</v>
      </c>
      <c r="K388" s="657" t="s">
        <v>233</v>
      </c>
      <c r="L388" s="386"/>
      <c r="M388" s="398"/>
    </row>
    <row r="389" spans="1:13" ht="14.25" customHeight="1">
      <c r="A389" s="139"/>
      <c r="B389" s="132" t="s">
        <v>8</v>
      </c>
      <c r="C389" s="134" t="s">
        <v>11</v>
      </c>
      <c r="D389" s="824" t="s">
        <v>5</v>
      </c>
      <c r="E389" s="824"/>
      <c r="F389" s="824"/>
      <c r="G389" s="176"/>
      <c r="H389" s="176"/>
      <c r="I389" s="178" t="s">
        <v>20</v>
      </c>
      <c r="J389" s="177" t="s">
        <v>20</v>
      </c>
      <c r="K389" s="177"/>
      <c r="L389" s="177"/>
      <c r="M389" s="163">
        <f>SUM(M325:M387)</f>
        <v>10</v>
      </c>
    </row>
    <row r="390" spans="1:13" ht="12" customHeight="1">
      <c r="A390" s="141"/>
      <c r="B390" s="11" t="s">
        <v>8</v>
      </c>
      <c r="C390" s="1114" t="s">
        <v>6</v>
      </c>
      <c r="D390" s="1115"/>
      <c r="E390" s="1115"/>
      <c r="F390" s="1116"/>
      <c r="G390" s="53"/>
      <c r="H390" s="53"/>
      <c r="I390" s="13" t="s">
        <v>20</v>
      </c>
      <c r="J390" s="30" t="s">
        <v>20</v>
      </c>
      <c r="K390" s="30"/>
      <c r="L390" s="30"/>
      <c r="M390" s="157">
        <f>SUM(M227,M319,M389,M323)</f>
        <v>3852.8</v>
      </c>
    </row>
    <row r="391" spans="1:13" ht="13.5" customHeight="1">
      <c r="A391" s="141"/>
      <c r="B391" s="1083" t="s">
        <v>7</v>
      </c>
      <c r="C391" s="1084"/>
      <c r="D391" s="1084"/>
      <c r="E391" s="1084"/>
      <c r="F391" s="1085"/>
      <c r="G391" s="54"/>
      <c r="H391" s="54"/>
      <c r="I391" s="15" t="s">
        <v>20</v>
      </c>
      <c r="J391" s="16" t="s">
        <v>20</v>
      </c>
      <c r="K391" s="16"/>
      <c r="L391" s="16"/>
      <c r="M391" s="158">
        <f>SUM(M390)</f>
        <v>3852.8</v>
      </c>
    </row>
    <row r="392" spans="1:13" s="17" customFormat="1" ht="15" customHeight="1">
      <c r="A392" s="181"/>
      <c r="B392" s="1108" t="s">
        <v>146</v>
      </c>
      <c r="C392" s="1109"/>
      <c r="D392" s="1109"/>
      <c r="E392" s="1109"/>
      <c r="F392" s="1109"/>
      <c r="G392" s="1109"/>
      <c r="H392" s="1109"/>
      <c r="I392" s="1109"/>
      <c r="J392" s="1110"/>
      <c r="K392" s="22"/>
      <c r="L392" s="22"/>
      <c r="M392" s="165"/>
    </row>
    <row r="393" spans="1:13" s="17" customFormat="1" ht="15" customHeight="1">
      <c r="A393" s="159"/>
      <c r="B393" s="1111" t="s">
        <v>147</v>
      </c>
      <c r="C393" s="1112"/>
      <c r="D393" s="1112"/>
      <c r="E393" s="1112"/>
      <c r="F393" s="1112"/>
      <c r="G393" s="1112"/>
      <c r="H393" s="1112"/>
      <c r="I393" s="1112"/>
      <c r="J393" s="1113"/>
      <c r="K393" s="8"/>
      <c r="L393" s="8"/>
      <c r="M393" s="146"/>
    </row>
    <row r="394" spans="1:13" s="17" customFormat="1" ht="15" customHeight="1">
      <c r="A394" s="159"/>
      <c r="B394" s="9" t="s">
        <v>8</v>
      </c>
      <c r="C394" s="1053" t="s">
        <v>148</v>
      </c>
      <c r="D394" s="1054"/>
      <c r="E394" s="1054"/>
      <c r="F394" s="1054"/>
      <c r="G394" s="1054"/>
      <c r="H394" s="1054"/>
      <c r="I394" s="1054"/>
      <c r="J394" s="1055"/>
      <c r="K394" s="10"/>
      <c r="L394" s="10"/>
      <c r="M394" s="147"/>
    </row>
    <row r="395" spans="1:13" s="17" customFormat="1" ht="15" customHeight="1" thickBot="1">
      <c r="A395" s="160"/>
      <c r="B395" s="133" t="s">
        <v>8</v>
      </c>
      <c r="C395" s="135" t="s">
        <v>8</v>
      </c>
      <c r="D395" s="765" t="s">
        <v>149</v>
      </c>
      <c r="E395" s="765"/>
      <c r="F395" s="765"/>
      <c r="G395" s="765"/>
      <c r="H395" s="765"/>
      <c r="I395" s="765"/>
      <c r="J395" s="765"/>
      <c r="K395" s="148"/>
      <c r="L395" s="148"/>
      <c r="M395" s="149"/>
    </row>
    <row r="396" spans="1:13" s="17" customFormat="1" ht="38.25" customHeight="1">
      <c r="A396" s="795">
        <v>5</v>
      </c>
      <c r="B396" s="767" t="s">
        <v>8</v>
      </c>
      <c r="C396" s="1088">
        <v>1</v>
      </c>
      <c r="D396" s="779" t="s">
        <v>9</v>
      </c>
      <c r="E396" s="742" t="s">
        <v>150</v>
      </c>
      <c r="F396" s="1086" t="s">
        <v>403</v>
      </c>
      <c r="G396" s="122" t="s">
        <v>283</v>
      </c>
      <c r="H396" s="122" t="s">
        <v>457</v>
      </c>
      <c r="I396" s="460" t="s">
        <v>961</v>
      </c>
      <c r="J396" s="426">
        <v>73.9</v>
      </c>
      <c r="K396" s="426" t="s">
        <v>223</v>
      </c>
      <c r="L396" s="686" t="s">
        <v>108</v>
      </c>
      <c r="M396" s="688">
        <v>312.7</v>
      </c>
    </row>
    <row r="397" spans="1:14" s="17" customFormat="1" ht="39.75" customHeight="1">
      <c r="A397" s="796"/>
      <c r="B397" s="768"/>
      <c r="C397" s="1089"/>
      <c r="D397" s="780"/>
      <c r="E397" s="743"/>
      <c r="F397" s="1087"/>
      <c r="G397" s="496" t="s">
        <v>284</v>
      </c>
      <c r="H397" s="496" t="s">
        <v>457</v>
      </c>
      <c r="I397" s="521" t="s">
        <v>962</v>
      </c>
      <c r="J397" s="110">
        <v>1.2</v>
      </c>
      <c r="K397" s="430" t="s">
        <v>223</v>
      </c>
      <c r="L397" s="740"/>
      <c r="M397" s="876"/>
      <c r="N397" s="331"/>
    </row>
    <row r="398" spans="1:13" s="17" customFormat="1" ht="38.25" customHeight="1">
      <c r="A398" s="796"/>
      <c r="B398" s="768"/>
      <c r="C398" s="1089"/>
      <c r="D398" s="780"/>
      <c r="E398" s="743"/>
      <c r="F398" s="1087"/>
      <c r="G398" s="496" t="s">
        <v>285</v>
      </c>
      <c r="H398" s="496" t="s">
        <v>457</v>
      </c>
      <c r="I398" s="521" t="s">
        <v>726</v>
      </c>
      <c r="J398" s="110">
        <v>2</v>
      </c>
      <c r="K398" s="430" t="s">
        <v>223</v>
      </c>
      <c r="L398" s="740"/>
      <c r="M398" s="876"/>
    </row>
    <row r="399" spans="1:13" s="17" customFormat="1" ht="45.75" customHeight="1" thickBot="1">
      <c r="A399" s="797"/>
      <c r="B399" s="814"/>
      <c r="C399" s="814"/>
      <c r="D399" s="814"/>
      <c r="E399" s="950"/>
      <c r="F399" s="950"/>
      <c r="G399" s="497" t="s">
        <v>286</v>
      </c>
      <c r="H399" s="497" t="s">
        <v>457</v>
      </c>
      <c r="I399" s="464" t="s">
        <v>610</v>
      </c>
      <c r="J399" s="121">
        <v>1</v>
      </c>
      <c r="K399" s="433" t="s">
        <v>223</v>
      </c>
      <c r="L399" s="741"/>
      <c r="M399" s="869"/>
    </row>
    <row r="400" spans="1:13" s="12" customFormat="1" ht="22.5" customHeight="1">
      <c r="A400" s="755">
        <v>5</v>
      </c>
      <c r="B400" s="763">
        <v>1</v>
      </c>
      <c r="C400" s="719" t="s">
        <v>8</v>
      </c>
      <c r="D400" s="721" t="s">
        <v>12</v>
      </c>
      <c r="E400" s="723" t="s">
        <v>152</v>
      </c>
      <c r="F400" s="815" t="s">
        <v>403</v>
      </c>
      <c r="G400" s="711" t="s">
        <v>287</v>
      </c>
      <c r="H400" s="711" t="s">
        <v>457</v>
      </c>
      <c r="I400" s="731" t="s">
        <v>727</v>
      </c>
      <c r="J400" s="698">
        <v>4</v>
      </c>
      <c r="K400" s="698" t="s">
        <v>223</v>
      </c>
      <c r="L400" s="78" t="s">
        <v>18</v>
      </c>
      <c r="M400" s="72">
        <v>29.4</v>
      </c>
    </row>
    <row r="401" spans="1:13" s="12" customFormat="1" ht="24.75" customHeight="1" thickBot="1">
      <c r="A401" s="757"/>
      <c r="B401" s="764"/>
      <c r="C401" s="720"/>
      <c r="D401" s="722"/>
      <c r="E401" s="724"/>
      <c r="F401" s="816"/>
      <c r="G401" s="713"/>
      <c r="H401" s="713"/>
      <c r="I401" s="732"/>
      <c r="J401" s="710"/>
      <c r="K401" s="710"/>
      <c r="L401" s="256" t="s">
        <v>31</v>
      </c>
      <c r="M401" s="384">
        <v>2.8</v>
      </c>
    </row>
    <row r="402" spans="1:13" s="12" customFormat="1" ht="41.25" customHeight="1">
      <c r="A402" s="755">
        <v>5</v>
      </c>
      <c r="B402" s="763">
        <v>1</v>
      </c>
      <c r="C402" s="719" t="s">
        <v>8</v>
      </c>
      <c r="D402" s="721" t="s">
        <v>48</v>
      </c>
      <c r="E402" s="723" t="s">
        <v>840</v>
      </c>
      <c r="F402" s="815" t="s">
        <v>403</v>
      </c>
      <c r="G402" s="122" t="s">
        <v>841</v>
      </c>
      <c r="H402" s="122" t="s">
        <v>457</v>
      </c>
      <c r="I402" s="428" t="s">
        <v>842</v>
      </c>
      <c r="J402" s="426">
        <v>3</v>
      </c>
      <c r="K402" s="426" t="s">
        <v>222</v>
      </c>
      <c r="L402" s="700" t="s">
        <v>18</v>
      </c>
      <c r="M402" s="688">
        <v>20</v>
      </c>
    </row>
    <row r="403" spans="1:13" s="12" customFormat="1" ht="43.5" customHeight="1" thickBot="1">
      <c r="A403" s="757"/>
      <c r="B403" s="764"/>
      <c r="C403" s="720"/>
      <c r="D403" s="722"/>
      <c r="E403" s="724"/>
      <c r="F403" s="816"/>
      <c r="G403" s="442" t="s">
        <v>843</v>
      </c>
      <c r="H403" s="442" t="s">
        <v>457</v>
      </c>
      <c r="I403" s="454" t="s">
        <v>743</v>
      </c>
      <c r="J403" s="494">
        <v>1</v>
      </c>
      <c r="K403" s="494" t="s">
        <v>242</v>
      </c>
      <c r="L403" s="701"/>
      <c r="M403" s="869"/>
    </row>
    <row r="404" spans="1:13" s="12" customFormat="1" ht="23.25" customHeight="1">
      <c r="A404" s="795">
        <v>5</v>
      </c>
      <c r="B404" s="767" t="s">
        <v>8</v>
      </c>
      <c r="C404" s="771" t="s">
        <v>8</v>
      </c>
      <c r="D404" s="779" t="s">
        <v>13</v>
      </c>
      <c r="E404" s="742" t="s">
        <v>772</v>
      </c>
      <c r="F404" s="1086" t="s">
        <v>403</v>
      </c>
      <c r="G404" s="522" t="s">
        <v>844</v>
      </c>
      <c r="H404" s="711" t="s">
        <v>457</v>
      </c>
      <c r="I404" s="428" t="s">
        <v>151</v>
      </c>
      <c r="J404" s="426">
        <v>26.3</v>
      </c>
      <c r="K404" s="426" t="s">
        <v>223</v>
      </c>
      <c r="L404" s="700" t="s">
        <v>29</v>
      </c>
      <c r="M404" s="696">
        <v>448.7</v>
      </c>
    </row>
    <row r="405" spans="1:13" s="12" customFormat="1" ht="23.25" customHeight="1" thickBot="1">
      <c r="A405" s="797"/>
      <c r="B405" s="770"/>
      <c r="C405" s="774"/>
      <c r="D405" s="814"/>
      <c r="E405" s="950"/>
      <c r="F405" s="1138"/>
      <c r="G405" s="523" t="s">
        <v>845</v>
      </c>
      <c r="H405" s="713"/>
      <c r="I405" s="462" t="s">
        <v>846</v>
      </c>
      <c r="J405" s="495">
        <v>24.4</v>
      </c>
      <c r="K405" s="495" t="s">
        <v>223</v>
      </c>
      <c r="L405" s="701"/>
      <c r="M405" s="702"/>
    </row>
    <row r="406" spans="1:13" s="17" customFormat="1" ht="15" customHeight="1">
      <c r="A406" s="203"/>
      <c r="B406" s="58" t="s">
        <v>8</v>
      </c>
      <c r="C406" s="59" t="s">
        <v>8</v>
      </c>
      <c r="D406" s="905" t="s">
        <v>5</v>
      </c>
      <c r="E406" s="905"/>
      <c r="F406" s="905"/>
      <c r="G406" s="70"/>
      <c r="H406" s="70"/>
      <c r="I406" s="406" t="s">
        <v>14</v>
      </c>
      <c r="J406" s="404" t="s">
        <v>14</v>
      </c>
      <c r="K406" s="404"/>
      <c r="L406" s="404"/>
      <c r="M406" s="276">
        <f>SUM(M396:M405)</f>
        <v>813.5999999999999</v>
      </c>
    </row>
    <row r="407" spans="1:13" s="17" customFormat="1" ht="13.5" customHeight="1" thickBot="1">
      <c r="A407" s="160"/>
      <c r="B407" s="133" t="s">
        <v>8</v>
      </c>
      <c r="C407" s="135" t="s">
        <v>10</v>
      </c>
      <c r="D407" s="765" t="s">
        <v>153</v>
      </c>
      <c r="E407" s="765"/>
      <c r="F407" s="765"/>
      <c r="G407" s="765"/>
      <c r="H407" s="765"/>
      <c r="I407" s="765"/>
      <c r="J407" s="765"/>
      <c r="K407" s="148"/>
      <c r="L407" s="148"/>
      <c r="M407" s="149"/>
    </row>
    <row r="408" spans="1:13" s="17" customFormat="1" ht="38.25" customHeight="1" thickBot="1">
      <c r="A408" s="62">
        <v>5</v>
      </c>
      <c r="B408" s="63" t="s">
        <v>8</v>
      </c>
      <c r="C408" s="64" t="s">
        <v>10</v>
      </c>
      <c r="D408" s="65" t="s">
        <v>8</v>
      </c>
      <c r="E408" s="66" t="s">
        <v>154</v>
      </c>
      <c r="F408" s="117" t="s">
        <v>403</v>
      </c>
      <c r="G408" s="524" t="s">
        <v>288</v>
      </c>
      <c r="H408" s="524" t="s">
        <v>457</v>
      </c>
      <c r="I408" s="76" t="s">
        <v>155</v>
      </c>
      <c r="J408" s="67">
        <v>86.4</v>
      </c>
      <c r="K408" s="67" t="s">
        <v>223</v>
      </c>
      <c r="L408" s="68" t="s">
        <v>108</v>
      </c>
      <c r="M408" s="69">
        <v>4.3</v>
      </c>
    </row>
    <row r="409" spans="1:13" s="17" customFormat="1" ht="43.5" customHeight="1" thickBot="1">
      <c r="A409" s="62">
        <v>5</v>
      </c>
      <c r="B409" s="63" t="s">
        <v>8</v>
      </c>
      <c r="C409" s="64" t="s">
        <v>10</v>
      </c>
      <c r="D409" s="65" t="s">
        <v>10</v>
      </c>
      <c r="E409" s="66" t="s">
        <v>156</v>
      </c>
      <c r="F409" s="117" t="s">
        <v>403</v>
      </c>
      <c r="G409" s="524" t="s">
        <v>289</v>
      </c>
      <c r="H409" s="524" t="s">
        <v>457</v>
      </c>
      <c r="I409" s="328" t="s">
        <v>157</v>
      </c>
      <c r="J409" s="67">
        <v>20</v>
      </c>
      <c r="K409" s="67" t="s">
        <v>223</v>
      </c>
      <c r="L409" s="68" t="s">
        <v>108</v>
      </c>
      <c r="M409" s="69">
        <v>12</v>
      </c>
    </row>
    <row r="410" spans="1:13" s="17" customFormat="1" ht="14.25" customHeight="1">
      <c r="A410" s="161"/>
      <c r="B410" s="132" t="s">
        <v>8</v>
      </c>
      <c r="C410" s="134" t="s">
        <v>10</v>
      </c>
      <c r="D410" s="771" t="s">
        <v>5</v>
      </c>
      <c r="E410" s="771"/>
      <c r="F410" s="771"/>
      <c r="G410" s="150"/>
      <c r="H410" s="150"/>
      <c r="I410" s="171" t="s">
        <v>14</v>
      </c>
      <c r="J410" s="137" t="s">
        <v>14</v>
      </c>
      <c r="K410" s="137"/>
      <c r="L410" s="137"/>
      <c r="M410" s="163">
        <f>SUM(M408:M409)</f>
        <v>16.3</v>
      </c>
    </row>
    <row r="411" spans="1:13" s="17" customFormat="1" ht="13.5" customHeight="1" thickBot="1">
      <c r="A411" s="160"/>
      <c r="B411" s="136">
        <v>1</v>
      </c>
      <c r="C411" s="138">
        <v>3</v>
      </c>
      <c r="D411" s="775" t="s">
        <v>158</v>
      </c>
      <c r="E411" s="776"/>
      <c r="F411" s="776"/>
      <c r="G411" s="776"/>
      <c r="H411" s="776"/>
      <c r="I411" s="776"/>
      <c r="J411" s="776"/>
      <c r="K411" s="182"/>
      <c r="L411" s="182"/>
      <c r="M411" s="183"/>
    </row>
    <row r="412" spans="1:13" s="17" customFormat="1" ht="28.5" customHeight="1">
      <c r="A412" s="755">
        <v>5</v>
      </c>
      <c r="B412" s="753">
        <v>1</v>
      </c>
      <c r="C412" s="1021">
        <v>3</v>
      </c>
      <c r="D412" s="749">
        <v>1</v>
      </c>
      <c r="E412" s="723" t="s">
        <v>159</v>
      </c>
      <c r="F412" s="812" t="s">
        <v>403</v>
      </c>
      <c r="G412" s="437" t="s">
        <v>316</v>
      </c>
      <c r="H412" s="437" t="s">
        <v>523</v>
      </c>
      <c r="I412" s="460" t="s">
        <v>728</v>
      </c>
      <c r="J412" s="426">
        <v>8</v>
      </c>
      <c r="K412" s="426" t="s">
        <v>223</v>
      </c>
      <c r="L412" s="700" t="s">
        <v>18</v>
      </c>
      <c r="M412" s="696">
        <v>8</v>
      </c>
    </row>
    <row r="413" spans="1:13" s="17" customFormat="1" ht="51.75" customHeight="1">
      <c r="A413" s="756"/>
      <c r="B413" s="766"/>
      <c r="C413" s="1022"/>
      <c r="D413" s="750"/>
      <c r="E413" s="752"/>
      <c r="F413" s="813"/>
      <c r="G413" s="438" t="s">
        <v>315</v>
      </c>
      <c r="H413" s="438" t="s">
        <v>523</v>
      </c>
      <c r="I413" s="521" t="s">
        <v>728</v>
      </c>
      <c r="J413" s="430">
        <v>3</v>
      </c>
      <c r="K413" s="430" t="s">
        <v>223</v>
      </c>
      <c r="L413" s="870"/>
      <c r="M413" s="843"/>
    </row>
    <row r="414" spans="1:13" s="17" customFormat="1" ht="51.75" customHeight="1">
      <c r="A414" s="756"/>
      <c r="B414" s="766"/>
      <c r="C414" s="1022"/>
      <c r="D414" s="750"/>
      <c r="E414" s="752"/>
      <c r="F414" s="813"/>
      <c r="G414" s="438" t="s">
        <v>838</v>
      </c>
      <c r="H414" s="438" t="s">
        <v>523</v>
      </c>
      <c r="I414" s="521" t="s">
        <v>839</v>
      </c>
      <c r="J414" s="430">
        <v>2</v>
      </c>
      <c r="K414" s="430" t="s">
        <v>242</v>
      </c>
      <c r="L414" s="870"/>
      <c r="M414" s="843"/>
    </row>
    <row r="415" spans="1:13" s="17" customFormat="1" ht="42" customHeight="1" thickBot="1">
      <c r="A415" s="756"/>
      <c r="B415" s="766"/>
      <c r="C415" s="1022"/>
      <c r="D415" s="750"/>
      <c r="E415" s="752"/>
      <c r="F415" s="813"/>
      <c r="G415" s="438" t="s">
        <v>317</v>
      </c>
      <c r="H415" s="438" t="s">
        <v>523</v>
      </c>
      <c r="I415" s="521" t="s">
        <v>837</v>
      </c>
      <c r="J415" s="430">
        <v>2</v>
      </c>
      <c r="K415" s="430" t="s">
        <v>223</v>
      </c>
      <c r="L415" s="870"/>
      <c r="M415" s="843"/>
    </row>
    <row r="416" spans="1:13" s="17" customFormat="1" ht="37.5" customHeight="1" thickBot="1">
      <c r="A416" s="62">
        <v>5</v>
      </c>
      <c r="B416" s="93">
        <v>1</v>
      </c>
      <c r="C416" s="94">
        <v>3</v>
      </c>
      <c r="D416" s="95">
        <v>2</v>
      </c>
      <c r="E416" s="66" t="s">
        <v>160</v>
      </c>
      <c r="F416" s="96" t="s">
        <v>386</v>
      </c>
      <c r="G416" s="112" t="s">
        <v>341</v>
      </c>
      <c r="H416" s="112" t="s">
        <v>440</v>
      </c>
      <c r="I416" s="328" t="s">
        <v>729</v>
      </c>
      <c r="J416" s="67">
        <v>1</v>
      </c>
      <c r="K416" s="67" t="s">
        <v>224</v>
      </c>
      <c r="L416" s="68" t="s">
        <v>18</v>
      </c>
      <c r="M416" s="69">
        <v>2</v>
      </c>
    </row>
    <row r="417" spans="1:13" s="17" customFormat="1" ht="15" customHeight="1">
      <c r="A417" s="161"/>
      <c r="B417" s="132" t="s">
        <v>8</v>
      </c>
      <c r="C417" s="134" t="s">
        <v>9</v>
      </c>
      <c r="D417" s="771" t="s">
        <v>5</v>
      </c>
      <c r="E417" s="771"/>
      <c r="F417" s="771"/>
      <c r="G417" s="150"/>
      <c r="H417" s="150"/>
      <c r="I417" s="171" t="s">
        <v>14</v>
      </c>
      <c r="J417" s="137" t="s">
        <v>14</v>
      </c>
      <c r="K417" s="137"/>
      <c r="L417" s="137"/>
      <c r="M417" s="163">
        <f>SUM(M412:M416)</f>
        <v>10</v>
      </c>
    </row>
    <row r="418" spans="1:13" s="17" customFormat="1" ht="12.75" customHeight="1">
      <c r="A418" s="159"/>
      <c r="B418" s="11" t="s">
        <v>8</v>
      </c>
      <c r="C418" s="989" t="s">
        <v>6</v>
      </c>
      <c r="D418" s="1059"/>
      <c r="E418" s="1059"/>
      <c r="F418" s="1060"/>
      <c r="G418" s="49"/>
      <c r="H418" s="49"/>
      <c r="I418" s="13" t="s">
        <v>14</v>
      </c>
      <c r="J418" s="14" t="s">
        <v>14</v>
      </c>
      <c r="K418" s="14"/>
      <c r="L418" s="14"/>
      <c r="M418" s="157">
        <f>SUM(M406,M410,M417)</f>
        <v>839.8999999999999</v>
      </c>
    </row>
    <row r="419" spans="1:13" s="17" customFormat="1" ht="15" customHeight="1">
      <c r="A419" s="159"/>
      <c r="B419" s="31">
        <v>2</v>
      </c>
      <c r="C419" s="1028" t="s">
        <v>161</v>
      </c>
      <c r="D419" s="1029"/>
      <c r="E419" s="1029"/>
      <c r="F419" s="1029"/>
      <c r="G419" s="1029"/>
      <c r="H419" s="1029"/>
      <c r="I419" s="1029"/>
      <c r="J419" s="1030"/>
      <c r="K419" s="32"/>
      <c r="L419" s="32"/>
      <c r="M419" s="184"/>
    </row>
    <row r="420" spans="1:13" s="17" customFormat="1" ht="14.25" customHeight="1" thickBot="1">
      <c r="A420" s="160"/>
      <c r="B420" s="136">
        <v>2</v>
      </c>
      <c r="C420" s="138">
        <v>1</v>
      </c>
      <c r="D420" s="775" t="s">
        <v>162</v>
      </c>
      <c r="E420" s="776"/>
      <c r="F420" s="776"/>
      <c r="G420" s="776"/>
      <c r="H420" s="776"/>
      <c r="I420" s="776"/>
      <c r="J420" s="776"/>
      <c r="K420" s="182"/>
      <c r="L420" s="182"/>
      <c r="M420" s="183"/>
    </row>
    <row r="421" spans="1:13" s="17" customFormat="1" ht="26.25" customHeight="1">
      <c r="A421" s="795">
        <v>5</v>
      </c>
      <c r="B421" s="1186">
        <v>2</v>
      </c>
      <c r="C421" s="1088">
        <v>1</v>
      </c>
      <c r="D421" s="966">
        <v>1</v>
      </c>
      <c r="E421" s="723" t="s">
        <v>163</v>
      </c>
      <c r="F421" s="798" t="s">
        <v>509</v>
      </c>
      <c r="G421" s="437" t="s">
        <v>229</v>
      </c>
      <c r="H421" s="437" t="s">
        <v>885</v>
      </c>
      <c r="I421" s="428" t="s">
        <v>611</v>
      </c>
      <c r="J421" s="426">
        <v>50</v>
      </c>
      <c r="K421" s="426" t="s">
        <v>223</v>
      </c>
      <c r="L421" s="700" t="s">
        <v>19</v>
      </c>
      <c r="M421" s="696">
        <v>79.1</v>
      </c>
    </row>
    <row r="422" spans="1:13" s="17" customFormat="1" ht="26.25" customHeight="1">
      <c r="A422" s="796"/>
      <c r="B422" s="1187"/>
      <c r="C422" s="1089"/>
      <c r="D422" s="967"/>
      <c r="E422" s="752"/>
      <c r="F422" s="799"/>
      <c r="G422" s="438" t="s">
        <v>230</v>
      </c>
      <c r="H422" s="438" t="s">
        <v>885</v>
      </c>
      <c r="I422" s="418" t="s">
        <v>612</v>
      </c>
      <c r="J422" s="439">
        <v>31</v>
      </c>
      <c r="K422" s="430" t="s">
        <v>223</v>
      </c>
      <c r="L422" s="870"/>
      <c r="M422" s="843"/>
    </row>
    <row r="423" spans="1:13" s="17" customFormat="1" ht="26.25" customHeight="1">
      <c r="A423" s="796"/>
      <c r="B423" s="1187"/>
      <c r="C423" s="1089"/>
      <c r="D423" s="967"/>
      <c r="E423" s="752"/>
      <c r="F423" s="799"/>
      <c r="G423" s="863" t="s">
        <v>231</v>
      </c>
      <c r="H423" s="863" t="s">
        <v>885</v>
      </c>
      <c r="I423" s="418" t="s">
        <v>613</v>
      </c>
      <c r="J423" s="439">
        <v>120</v>
      </c>
      <c r="K423" s="430" t="s">
        <v>242</v>
      </c>
      <c r="L423" s="870"/>
      <c r="M423" s="843"/>
    </row>
    <row r="424" spans="1:13" s="17" customFormat="1" ht="26.25" customHeight="1">
      <c r="A424" s="796"/>
      <c r="B424" s="1187"/>
      <c r="C424" s="1089"/>
      <c r="D424" s="967"/>
      <c r="E424" s="752"/>
      <c r="F424" s="799"/>
      <c r="G424" s="864"/>
      <c r="H424" s="864"/>
      <c r="I424" s="418" t="s">
        <v>614</v>
      </c>
      <c r="J424" s="430">
        <v>15</v>
      </c>
      <c r="K424" s="430" t="s">
        <v>242</v>
      </c>
      <c r="L424" s="870"/>
      <c r="M424" s="843"/>
    </row>
    <row r="425" spans="1:13" s="17" customFormat="1" ht="26.25" customHeight="1">
      <c r="A425" s="796"/>
      <c r="B425" s="1187"/>
      <c r="C425" s="1089"/>
      <c r="D425" s="967"/>
      <c r="E425" s="752"/>
      <c r="F425" s="799"/>
      <c r="G425" s="438" t="s">
        <v>232</v>
      </c>
      <c r="H425" s="438" t="s">
        <v>885</v>
      </c>
      <c r="I425" s="418" t="s">
        <v>615</v>
      </c>
      <c r="J425" s="430">
        <v>1</v>
      </c>
      <c r="K425" s="430" t="s">
        <v>233</v>
      </c>
      <c r="L425" s="870"/>
      <c r="M425" s="843"/>
    </row>
    <row r="426" spans="1:13" s="17" customFormat="1" ht="26.25" customHeight="1">
      <c r="A426" s="796"/>
      <c r="B426" s="1187"/>
      <c r="C426" s="1089"/>
      <c r="D426" s="967"/>
      <c r="E426" s="752"/>
      <c r="F426" s="799"/>
      <c r="G426" s="863" t="s">
        <v>234</v>
      </c>
      <c r="H426" s="863" t="s">
        <v>885</v>
      </c>
      <c r="I426" s="418" t="s">
        <v>616</v>
      </c>
      <c r="J426" s="430">
        <v>57</v>
      </c>
      <c r="K426" s="430" t="s">
        <v>223</v>
      </c>
      <c r="L426" s="870"/>
      <c r="M426" s="843"/>
    </row>
    <row r="427" spans="1:13" s="17" customFormat="1" ht="26.25" customHeight="1">
      <c r="A427" s="796"/>
      <c r="B427" s="1187"/>
      <c r="C427" s="1089"/>
      <c r="D427" s="967"/>
      <c r="E427" s="752"/>
      <c r="F427" s="799"/>
      <c r="G427" s="864"/>
      <c r="H427" s="864"/>
      <c r="I427" s="418" t="s">
        <v>617</v>
      </c>
      <c r="J427" s="430">
        <v>3</v>
      </c>
      <c r="K427" s="430" t="s">
        <v>223</v>
      </c>
      <c r="L427" s="870"/>
      <c r="M427" s="843"/>
    </row>
    <row r="428" spans="1:13" s="17" customFormat="1" ht="29.25" customHeight="1" thickBot="1">
      <c r="A428" s="797"/>
      <c r="B428" s="1188"/>
      <c r="C428" s="1118"/>
      <c r="D428" s="968"/>
      <c r="E428" s="724"/>
      <c r="F428" s="800"/>
      <c r="G428" s="440" t="s">
        <v>235</v>
      </c>
      <c r="H428" s="440" t="s">
        <v>885</v>
      </c>
      <c r="I428" s="432" t="s">
        <v>618</v>
      </c>
      <c r="J428" s="433">
        <v>8</v>
      </c>
      <c r="K428" s="433" t="s">
        <v>236</v>
      </c>
      <c r="L428" s="701"/>
      <c r="M428" s="702"/>
    </row>
    <row r="429" spans="1:13" s="17" customFormat="1" ht="52.5" customHeight="1" thickBot="1">
      <c r="A429" s="62">
        <v>5</v>
      </c>
      <c r="B429" s="93">
        <v>2</v>
      </c>
      <c r="C429" s="94">
        <v>1</v>
      </c>
      <c r="D429" s="95">
        <v>2</v>
      </c>
      <c r="E429" s="66" t="s">
        <v>164</v>
      </c>
      <c r="F429" s="96" t="s">
        <v>509</v>
      </c>
      <c r="G429" s="112" t="s">
        <v>237</v>
      </c>
      <c r="H429" s="112" t="s">
        <v>885</v>
      </c>
      <c r="I429" s="441" t="s">
        <v>730</v>
      </c>
      <c r="J429" s="67">
        <v>40</v>
      </c>
      <c r="K429" s="67" t="s">
        <v>223</v>
      </c>
      <c r="L429" s="97" t="s">
        <v>18</v>
      </c>
      <c r="M429" s="69">
        <v>2</v>
      </c>
    </row>
    <row r="430" spans="1:13" s="4" customFormat="1" ht="45.75" customHeight="1" thickBot="1">
      <c r="A430" s="62">
        <v>5</v>
      </c>
      <c r="B430" s="93">
        <v>2</v>
      </c>
      <c r="C430" s="64" t="s">
        <v>8</v>
      </c>
      <c r="D430" s="65" t="s">
        <v>12</v>
      </c>
      <c r="E430" s="66" t="s">
        <v>165</v>
      </c>
      <c r="F430" s="112" t="s">
        <v>385</v>
      </c>
      <c r="G430" s="114" t="s">
        <v>258</v>
      </c>
      <c r="H430" s="114" t="s">
        <v>458</v>
      </c>
      <c r="I430" s="441" t="s">
        <v>619</v>
      </c>
      <c r="J430" s="67">
        <v>100</v>
      </c>
      <c r="K430" s="67" t="s">
        <v>223</v>
      </c>
      <c r="L430" s="97" t="s">
        <v>18</v>
      </c>
      <c r="M430" s="69">
        <v>9</v>
      </c>
    </row>
    <row r="431" spans="1:18" s="12" customFormat="1" ht="27" customHeight="1">
      <c r="A431" s="755">
        <v>5</v>
      </c>
      <c r="B431" s="717" t="s">
        <v>10</v>
      </c>
      <c r="C431" s="719" t="s">
        <v>8</v>
      </c>
      <c r="D431" s="721" t="s">
        <v>48</v>
      </c>
      <c r="E431" s="723" t="s">
        <v>166</v>
      </c>
      <c r="F431" s="98" t="s">
        <v>398</v>
      </c>
      <c r="G431" s="711" t="s">
        <v>900</v>
      </c>
      <c r="H431" s="122" t="s">
        <v>459</v>
      </c>
      <c r="I431" s="706" t="s">
        <v>578</v>
      </c>
      <c r="J431" s="746">
        <v>40</v>
      </c>
      <c r="K431" s="746" t="s">
        <v>233</v>
      </c>
      <c r="L431" s="78" t="s">
        <v>29</v>
      </c>
      <c r="M431" s="72">
        <v>170</v>
      </c>
      <c r="O431" s="33"/>
      <c r="P431" s="33"/>
      <c r="Q431" s="33"/>
      <c r="R431" s="33"/>
    </row>
    <row r="432" spans="1:13" s="12" customFormat="1" ht="30.75" customHeight="1">
      <c r="A432" s="756"/>
      <c r="B432" s="758"/>
      <c r="C432" s="759"/>
      <c r="D432" s="760"/>
      <c r="E432" s="752"/>
      <c r="F432" s="949" t="s">
        <v>384</v>
      </c>
      <c r="G432" s="712"/>
      <c r="H432" s="714" t="s">
        <v>431</v>
      </c>
      <c r="I432" s="707"/>
      <c r="J432" s="747"/>
      <c r="K432" s="747"/>
      <c r="L432" s="307" t="s">
        <v>30</v>
      </c>
      <c r="M432" s="267">
        <v>2</v>
      </c>
    </row>
    <row r="433" spans="1:13" s="12" customFormat="1" ht="30.75" customHeight="1" thickBot="1">
      <c r="A433" s="757"/>
      <c r="B433" s="718"/>
      <c r="C433" s="720"/>
      <c r="D433" s="722"/>
      <c r="E433" s="724"/>
      <c r="F433" s="816"/>
      <c r="G433" s="713"/>
      <c r="H433" s="713"/>
      <c r="I433" s="708"/>
      <c r="J433" s="748"/>
      <c r="K433" s="748"/>
      <c r="L433" s="256" t="s">
        <v>773</v>
      </c>
      <c r="M433" s="384">
        <v>28</v>
      </c>
    </row>
    <row r="434" spans="1:13" s="12" customFormat="1" ht="30.75" customHeight="1">
      <c r="A434" s="795">
        <v>5</v>
      </c>
      <c r="B434" s="767" t="s">
        <v>10</v>
      </c>
      <c r="C434" s="771" t="s">
        <v>8</v>
      </c>
      <c r="D434" s="779" t="s">
        <v>13</v>
      </c>
      <c r="E434" s="781" t="s">
        <v>167</v>
      </c>
      <c r="F434" s="122" t="s">
        <v>398</v>
      </c>
      <c r="G434" s="122" t="s">
        <v>901</v>
      </c>
      <c r="H434" s="122" t="s">
        <v>378</v>
      </c>
      <c r="I434" s="460" t="s">
        <v>620</v>
      </c>
      <c r="J434" s="596">
        <v>80</v>
      </c>
      <c r="K434" s="596" t="s">
        <v>224</v>
      </c>
      <c r="L434" s="246" t="s">
        <v>29</v>
      </c>
      <c r="M434" s="72">
        <v>0</v>
      </c>
    </row>
    <row r="435" spans="1:13" s="12" customFormat="1" ht="25.5" customHeight="1">
      <c r="A435" s="796"/>
      <c r="B435" s="768"/>
      <c r="C435" s="772"/>
      <c r="D435" s="780"/>
      <c r="E435" s="782"/>
      <c r="F435" s="301" t="s">
        <v>384</v>
      </c>
      <c r="G435" s="301" t="s">
        <v>902</v>
      </c>
      <c r="H435" s="301" t="s">
        <v>430</v>
      </c>
      <c r="I435" s="301" t="s">
        <v>628</v>
      </c>
      <c r="J435" s="598">
        <v>1</v>
      </c>
      <c r="K435" s="598" t="s">
        <v>222</v>
      </c>
      <c r="L435" s="739" t="s">
        <v>31</v>
      </c>
      <c r="M435" s="875">
        <v>0</v>
      </c>
    </row>
    <row r="436" spans="1:13" s="12" customFormat="1" ht="26.25" customHeight="1">
      <c r="A436" s="1082"/>
      <c r="B436" s="769"/>
      <c r="C436" s="773"/>
      <c r="D436" s="826"/>
      <c r="E436" s="1120"/>
      <c r="F436" s="402" t="s">
        <v>385</v>
      </c>
      <c r="G436" s="595" t="s">
        <v>904</v>
      </c>
      <c r="H436" s="595" t="s">
        <v>461</v>
      </c>
      <c r="I436" s="301" t="s">
        <v>903</v>
      </c>
      <c r="J436" s="630">
        <v>1</v>
      </c>
      <c r="K436" s="630" t="s">
        <v>236</v>
      </c>
      <c r="L436" s="740"/>
      <c r="M436" s="876"/>
    </row>
    <row r="437" spans="1:13" s="4" customFormat="1" ht="32.25" customHeight="1" thickBot="1">
      <c r="A437" s="797"/>
      <c r="B437" s="770"/>
      <c r="C437" s="774"/>
      <c r="D437" s="787"/>
      <c r="E437" s="894"/>
      <c r="F437" s="302" t="s">
        <v>509</v>
      </c>
      <c r="G437" s="302" t="s">
        <v>794</v>
      </c>
      <c r="H437" s="302" t="s">
        <v>556</v>
      </c>
      <c r="I437" s="301" t="s">
        <v>793</v>
      </c>
      <c r="J437" s="433">
        <v>3</v>
      </c>
      <c r="K437" s="433" t="s">
        <v>222</v>
      </c>
      <c r="L437" s="741"/>
      <c r="M437" s="869"/>
    </row>
    <row r="438" spans="1:17" s="12" customFormat="1" ht="27.75" customHeight="1">
      <c r="A438" s="755">
        <v>5</v>
      </c>
      <c r="B438" s="717" t="s">
        <v>10</v>
      </c>
      <c r="C438" s="719" t="s">
        <v>8</v>
      </c>
      <c r="D438" s="721" t="s">
        <v>35</v>
      </c>
      <c r="E438" s="723" t="s">
        <v>168</v>
      </c>
      <c r="F438" s="98" t="s">
        <v>398</v>
      </c>
      <c r="G438" s="711" t="s">
        <v>489</v>
      </c>
      <c r="H438" s="122" t="s">
        <v>459</v>
      </c>
      <c r="I438" s="706" t="s">
        <v>578</v>
      </c>
      <c r="J438" s="746">
        <v>10</v>
      </c>
      <c r="K438" s="746" t="s">
        <v>224</v>
      </c>
      <c r="L438" s="700" t="s">
        <v>30</v>
      </c>
      <c r="M438" s="688">
        <v>2</v>
      </c>
      <c r="O438" s="33"/>
      <c r="P438" s="33"/>
      <c r="Q438" s="33"/>
    </row>
    <row r="439" spans="1:13" s="12" customFormat="1" ht="24.75" customHeight="1">
      <c r="A439" s="756"/>
      <c r="B439" s="758"/>
      <c r="C439" s="759"/>
      <c r="D439" s="760"/>
      <c r="E439" s="752"/>
      <c r="F439" s="1037" t="s">
        <v>384</v>
      </c>
      <c r="G439" s="712"/>
      <c r="H439" s="714" t="s">
        <v>431</v>
      </c>
      <c r="I439" s="707"/>
      <c r="J439" s="747"/>
      <c r="K439" s="747"/>
      <c r="L439" s="867"/>
      <c r="M439" s="689"/>
    </row>
    <row r="440" spans="1:13" s="12" customFormat="1" ht="26.25" customHeight="1">
      <c r="A440" s="756"/>
      <c r="B440" s="758"/>
      <c r="C440" s="759"/>
      <c r="D440" s="760"/>
      <c r="E440" s="752"/>
      <c r="F440" s="1038"/>
      <c r="G440" s="712"/>
      <c r="H440" s="712"/>
      <c r="I440" s="707"/>
      <c r="J440" s="747"/>
      <c r="K440" s="747"/>
      <c r="L440" s="307" t="s">
        <v>29</v>
      </c>
      <c r="M440" s="267">
        <v>352</v>
      </c>
    </row>
    <row r="441" spans="1:13" s="12" customFormat="1" ht="26.25" customHeight="1" thickBot="1">
      <c r="A441" s="756"/>
      <c r="B441" s="758"/>
      <c r="C441" s="759"/>
      <c r="D441" s="760"/>
      <c r="E441" s="752"/>
      <c r="F441" s="1039"/>
      <c r="G441" s="713"/>
      <c r="H441" s="713"/>
      <c r="I441" s="708"/>
      <c r="J441" s="748"/>
      <c r="K441" s="748"/>
      <c r="L441" s="256" t="s">
        <v>774</v>
      </c>
      <c r="M441" s="384">
        <v>60</v>
      </c>
    </row>
    <row r="442" spans="1:13" s="12" customFormat="1" ht="39" customHeight="1">
      <c r="A442" s="755">
        <v>5</v>
      </c>
      <c r="B442" s="753">
        <v>2</v>
      </c>
      <c r="C442" s="810">
        <v>1</v>
      </c>
      <c r="D442" s="749">
        <v>11</v>
      </c>
      <c r="E442" s="723" t="s">
        <v>490</v>
      </c>
      <c r="F442" s="303" t="s">
        <v>384</v>
      </c>
      <c r="G442" s="122" t="s">
        <v>493</v>
      </c>
      <c r="H442" s="522" t="s">
        <v>431</v>
      </c>
      <c r="I442" s="525" t="s">
        <v>621</v>
      </c>
      <c r="J442" s="596">
        <v>1</v>
      </c>
      <c r="K442" s="596" t="s">
        <v>236</v>
      </c>
      <c r="L442" s="78" t="s">
        <v>29</v>
      </c>
      <c r="M442" s="72">
        <v>10</v>
      </c>
    </row>
    <row r="443" spans="1:13" s="12" customFormat="1" ht="30" customHeight="1">
      <c r="A443" s="756"/>
      <c r="B443" s="766"/>
      <c r="C443" s="1119"/>
      <c r="D443" s="750"/>
      <c r="E443" s="752"/>
      <c r="F443" s="935" t="s">
        <v>398</v>
      </c>
      <c r="G443" s="301" t="s">
        <v>492</v>
      </c>
      <c r="H443" s="597" t="s">
        <v>378</v>
      </c>
      <c r="I443" s="532" t="s">
        <v>622</v>
      </c>
      <c r="J443" s="598">
        <v>1</v>
      </c>
      <c r="K443" s="598" t="s">
        <v>236</v>
      </c>
      <c r="L443" s="307" t="s">
        <v>30</v>
      </c>
      <c r="M443" s="267">
        <v>45</v>
      </c>
    </row>
    <row r="444" spans="1:13" s="12" customFormat="1" ht="30" customHeight="1" thickBot="1">
      <c r="A444" s="757"/>
      <c r="B444" s="754"/>
      <c r="C444" s="811"/>
      <c r="D444" s="751"/>
      <c r="E444" s="724"/>
      <c r="F444" s="724"/>
      <c r="G444" s="302" t="s">
        <v>884</v>
      </c>
      <c r="H444" s="599" t="s">
        <v>544</v>
      </c>
      <c r="I444" s="533" t="s">
        <v>578</v>
      </c>
      <c r="J444" s="600">
        <v>10</v>
      </c>
      <c r="K444" s="600" t="s">
        <v>224</v>
      </c>
      <c r="L444" s="82" t="s">
        <v>31</v>
      </c>
      <c r="M444" s="102">
        <v>50</v>
      </c>
    </row>
    <row r="445" spans="1:13" s="12" customFormat="1" ht="30" customHeight="1" thickBot="1">
      <c r="A445" s="290">
        <v>5</v>
      </c>
      <c r="B445" s="304">
        <v>2</v>
      </c>
      <c r="C445" s="305">
        <v>1</v>
      </c>
      <c r="D445" s="289">
        <v>12</v>
      </c>
      <c r="E445" s="288" t="s">
        <v>491</v>
      </c>
      <c r="F445" s="420" t="s">
        <v>509</v>
      </c>
      <c r="G445" s="442" t="s">
        <v>512</v>
      </c>
      <c r="H445" s="443" t="s">
        <v>792</v>
      </c>
      <c r="I445" s="420" t="s">
        <v>731</v>
      </c>
      <c r="J445" s="444">
        <v>5600</v>
      </c>
      <c r="K445" s="444" t="s">
        <v>223</v>
      </c>
      <c r="L445" s="256" t="s">
        <v>18</v>
      </c>
      <c r="M445" s="286">
        <v>600</v>
      </c>
    </row>
    <row r="446" spans="1:13" s="12" customFormat="1" ht="30" customHeight="1">
      <c r="A446" s="755">
        <v>5</v>
      </c>
      <c r="B446" s="753">
        <v>2</v>
      </c>
      <c r="C446" s="810">
        <v>1</v>
      </c>
      <c r="D446" s="749">
        <v>13</v>
      </c>
      <c r="E446" s="723" t="s">
        <v>775</v>
      </c>
      <c r="F446" s="303" t="s">
        <v>384</v>
      </c>
      <c r="G446" s="122" t="s">
        <v>886</v>
      </c>
      <c r="H446" s="522" t="s">
        <v>431</v>
      </c>
      <c r="I446" s="525" t="s">
        <v>887</v>
      </c>
      <c r="J446" s="596">
        <v>1</v>
      </c>
      <c r="K446" s="596" t="s">
        <v>222</v>
      </c>
      <c r="L446" s="700" t="s">
        <v>30</v>
      </c>
      <c r="M446" s="688">
        <v>13.6</v>
      </c>
    </row>
    <row r="447" spans="1:13" s="12" customFormat="1" ht="30" customHeight="1" thickBot="1">
      <c r="A447" s="757"/>
      <c r="B447" s="754"/>
      <c r="C447" s="811"/>
      <c r="D447" s="751"/>
      <c r="E447" s="724"/>
      <c r="F447" s="101" t="s">
        <v>509</v>
      </c>
      <c r="G447" s="302" t="s">
        <v>888</v>
      </c>
      <c r="H447" s="599" t="s">
        <v>885</v>
      </c>
      <c r="I447" s="533" t="s">
        <v>578</v>
      </c>
      <c r="J447" s="600">
        <v>30</v>
      </c>
      <c r="K447" s="600" t="s">
        <v>242</v>
      </c>
      <c r="L447" s="701"/>
      <c r="M447" s="869"/>
    </row>
    <row r="448" spans="1:13" s="12" customFormat="1" ht="30" customHeight="1" thickBot="1">
      <c r="A448" s="62">
        <v>5</v>
      </c>
      <c r="B448" s="408">
        <v>2</v>
      </c>
      <c r="C448" s="409">
        <v>1</v>
      </c>
      <c r="D448" s="95">
        <v>14</v>
      </c>
      <c r="E448" s="66" t="s">
        <v>776</v>
      </c>
      <c r="F448" s="66" t="s">
        <v>398</v>
      </c>
      <c r="G448" s="524" t="s">
        <v>891</v>
      </c>
      <c r="H448" s="622" t="s">
        <v>792</v>
      </c>
      <c r="I448" s="118" t="s">
        <v>893</v>
      </c>
      <c r="J448" s="623">
        <v>1</v>
      </c>
      <c r="K448" s="623" t="s">
        <v>224</v>
      </c>
      <c r="L448" s="68" t="s">
        <v>18</v>
      </c>
      <c r="M448" s="105"/>
    </row>
    <row r="449" spans="1:13" s="17" customFormat="1" ht="14.25" customHeight="1">
      <c r="A449" s="203"/>
      <c r="B449" s="403">
        <v>2</v>
      </c>
      <c r="C449" s="404">
        <v>1</v>
      </c>
      <c r="D449" s="745" t="s">
        <v>5</v>
      </c>
      <c r="E449" s="745"/>
      <c r="F449" s="745"/>
      <c r="G449" s="405"/>
      <c r="H449" s="405"/>
      <c r="I449" s="406" t="s">
        <v>14</v>
      </c>
      <c r="J449" s="404" t="s">
        <v>14</v>
      </c>
      <c r="K449" s="404"/>
      <c r="L449" s="404"/>
      <c r="M449" s="276">
        <f>SUM(M421:M445)</f>
        <v>1409.1</v>
      </c>
    </row>
    <row r="450" spans="1:13" s="35" customFormat="1" ht="12.75">
      <c r="A450" s="159"/>
      <c r="B450" s="31">
        <v>2</v>
      </c>
      <c r="C450" s="807" t="s">
        <v>6</v>
      </c>
      <c r="D450" s="808"/>
      <c r="E450" s="808"/>
      <c r="F450" s="809"/>
      <c r="G450" s="48"/>
      <c r="H450" s="48"/>
      <c r="I450" s="34" t="s">
        <v>14</v>
      </c>
      <c r="J450" s="31" t="s">
        <v>14</v>
      </c>
      <c r="K450" s="31"/>
      <c r="L450" s="31"/>
      <c r="M450" s="157">
        <f>M449</f>
        <v>1409.1</v>
      </c>
    </row>
    <row r="451" spans="1:13" s="35" customFormat="1" ht="12.75">
      <c r="A451" s="159"/>
      <c r="B451" s="804" t="s">
        <v>169</v>
      </c>
      <c r="C451" s="805"/>
      <c r="D451" s="805"/>
      <c r="E451" s="805"/>
      <c r="F451" s="806"/>
      <c r="G451" s="50"/>
      <c r="H451" s="50"/>
      <c r="I451" s="15" t="s">
        <v>14</v>
      </c>
      <c r="J451" s="16" t="s">
        <v>14</v>
      </c>
      <c r="K451" s="16"/>
      <c r="L451" s="16"/>
      <c r="M451" s="158">
        <f>M418+M450</f>
        <v>2249</v>
      </c>
    </row>
    <row r="452" spans="1:13" s="37" customFormat="1" ht="15" customHeight="1">
      <c r="A452" s="185"/>
      <c r="B452" s="1031" t="s">
        <v>228</v>
      </c>
      <c r="C452" s="1032"/>
      <c r="D452" s="1032"/>
      <c r="E452" s="1032"/>
      <c r="F452" s="1032"/>
      <c r="G452" s="1032"/>
      <c r="H452" s="1032"/>
      <c r="I452" s="1032"/>
      <c r="J452" s="1033"/>
      <c r="K452" s="36"/>
      <c r="L452" s="36"/>
      <c r="M452" s="186"/>
    </row>
    <row r="453" spans="1:13" s="37" customFormat="1" ht="15" customHeight="1">
      <c r="A453" s="185"/>
      <c r="B453" s="11" t="s">
        <v>8</v>
      </c>
      <c r="C453" s="1069" t="s">
        <v>171</v>
      </c>
      <c r="D453" s="1070"/>
      <c r="E453" s="1070"/>
      <c r="F453" s="1070"/>
      <c r="G453" s="1070"/>
      <c r="H453" s="1070"/>
      <c r="I453" s="1070"/>
      <c r="J453" s="1071"/>
      <c r="K453" s="38"/>
      <c r="L453" s="38"/>
      <c r="M453" s="187"/>
    </row>
    <row r="454" spans="1:13" s="37" customFormat="1" ht="15" customHeight="1" thickBot="1">
      <c r="A454" s="188"/>
      <c r="B454" s="133" t="s">
        <v>8</v>
      </c>
      <c r="C454" s="135" t="s">
        <v>8</v>
      </c>
      <c r="D454" s="1121" t="s">
        <v>172</v>
      </c>
      <c r="E454" s="1121"/>
      <c r="F454" s="1121"/>
      <c r="G454" s="1121"/>
      <c r="H454" s="1121"/>
      <c r="I454" s="1121"/>
      <c r="J454" s="1121"/>
      <c r="K454" s="189"/>
      <c r="L454" s="189"/>
      <c r="M454" s="190"/>
    </row>
    <row r="455" spans="1:14" s="37" customFormat="1" ht="26.25" customHeight="1">
      <c r="A455" s="715">
        <v>6</v>
      </c>
      <c r="B455" s="717" t="s">
        <v>8</v>
      </c>
      <c r="C455" s="719" t="s">
        <v>8</v>
      </c>
      <c r="D455" s="721" t="s">
        <v>10</v>
      </c>
      <c r="E455" s="1066" t="s">
        <v>494</v>
      </c>
      <c r="F455" s="857" t="s">
        <v>384</v>
      </c>
      <c r="G455" s="565" t="s">
        <v>561</v>
      </c>
      <c r="H455" s="565" t="s">
        <v>563</v>
      </c>
      <c r="I455" s="472" t="s">
        <v>732</v>
      </c>
      <c r="J455" s="426">
        <v>57</v>
      </c>
      <c r="K455" s="426" t="s">
        <v>223</v>
      </c>
      <c r="L455" s="880" t="s">
        <v>18</v>
      </c>
      <c r="M455" s="688">
        <v>85.5</v>
      </c>
      <c r="N455" s="325"/>
    </row>
    <row r="456" spans="1:14" s="37" customFormat="1" ht="54.75" customHeight="1">
      <c r="A456" s="1094"/>
      <c r="B456" s="758"/>
      <c r="C456" s="759"/>
      <c r="D456" s="760"/>
      <c r="E456" s="1067"/>
      <c r="F456" s="858"/>
      <c r="G456" s="566" t="s">
        <v>562</v>
      </c>
      <c r="H456" s="566" t="s">
        <v>849</v>
      </c>
      <c r="I456" s="490" t="s">
        <v>733</v>
      </c>
      <c r="J456" s="430">
        <v>17</v>
      </c>
      <c r="K456" s="430" t="s">
        <v>223</v>
      </c>
      <c r="L456" s="881"/>
      <c r="M456" s="876"/>
      <c r="N456" s="325"/>
    </row>
    <row r="457" spans="1:14" s="37" customFormat="1" ht="26.25" customHeight="1">
      <c r="A457" s="1094"/>
      <c r="B457" s="758"/>
      <c r="C457" s="759"/>
      <c r="D457" s="760"/>
      <c r="E457" s="1067"/>
      <c r="F457" s="858"/>
      <c r="G457" s="566" t="s">
        <v>568</v>
      </c>
      <c r="H457" s="556" t="s">
        <v>440</v>
      </c>
      <c r="I457" s="473" t="s">
        <v>734</v>
      </c>
      <c r="J457" s="552">
        <v>2</v>
      </c>
      <c r="K457" s="552" t="s">
        <v>223</v>
      </c>
      <c r="L457" s="881"/>
      <c r="M457" s="876"/>
      <c r="N457" s="325"/>
    </row>
    <row r="458" spans="1:13" s="28" customFormat="1" ht="24.75" customHeight="1">
      <c r="A458" s="1094"/>
      <c r="B458" s="758"/>
      <c r="C458" s="759"/>
      <c r="D458" s="760"/>
      <c r="E458" s="1067"/>
      <c r="F458" s="858"/>
      <c r="G458" s="566" t="s">
        <v>569</v>
      </c>
      <c r="H458" s="566" t="s">
        <v>366</v>
      </c>
      <c r="I458" s="490" t="s">
        <v>735</v>
      </c>
      <c r="J458" s="430">
        <v>3</v>
      </c>
      <c r="K458" s="430" t="s">
        <v>223</v>
      </c>
      <c r="L458" s="881"/>
      <c r="M458" s="876"/>
    </row>
    <row r="459" spans="1:13" s="28" customFormat="1" ht="24.75" customHeight="1">
      <c r="A459" s="1095"/>
      <c r="B459" s="761"/>
      <c r="C459" s="761"/>
      <c r="D459" s="761"/>
      <c r="E459" s="1068"/>
      <c r="F459" s="1068"/>
      <c r="G459" s="568" t="s">
        <v>571</v>
      </c>
      <c r="H459" s="568" t="s">
        <v>440</v>
      </c>
      <c r="I459" s="631" t="s">
        <v>736</v>
      </c>
      <c r="J459" s="551">
        <v>8</v>
      </c>
      <c r="K459" s="551" t="s">
        <v>242</v>
      </c>
      <c r="L459" s="881"/>
      <c r="M459" s="876"/>
    </row>
    <row r="460" spans="1:13" s="28" customFormat="1" ht="34.5" customHeight="1" thickBot="1">
      <c r="A460" s="1096"/>
      <c r="B460" s="762"/>
      <c r="C460" s="762"/>
      <c r="D460" s="762"/>
      <c r="E460" s="827"/>
      <c r="F460" s="827"/>
      <c r="G460" s="556" t="s">
        <v>570</v>
      </c>
      <c r="H460" s="568" t="s">
        <v>563</v>
      </c>
      <c r="I460" s="473" t="s">
        <v>737</v>
      </c>
      <c r="J460" s="552">
        <v>1</v>
      </c>
      <c r="K460" s="552" t="s">
        <v>223</v>
      </c>
      <c r="L460" s="882"/>
      <c r="M460" s="869"/>
    </row>
    <row r="461" spans="1:13" s="37" customFormat="1" ht="27.75" customHeight="1">
      <c r="A461" s="1090">
        <v>6</v>
      </c>
      <c r="B461" s="767" t="s">
        <v>8</v>
      </c>
      <c r="C461" s="771" t="s">
        <v>8</v>
      </c>
      <c r="D461" s="779" t="s">
        <v>11</v>
      </c>
      <c r="E461" s="1023" t="s">
        <v>173</v>
      </c>
      <c r="F461" s="84" t="s">
        <v>390</v>
      </c>
      <c r="G461" s="784" t="s">
        <v>353</v>
      </c>
      <c r="H461" s="784" t="s">
        <v>763</v>
      </c>
      <c r="I461" s="472" t="s">
        <v>354</v>
      </c>
      <c r="J461" s="654">
        <v>3400</v>
      </c>
      <c r="K461" s="654" t="s">
        <v>223</v>
      </c>
      <c r="L461" s="848" t="s">
        <v>18</v>
      </c>
      <c r="M461" s="696">
        <v>679.2</v>
      </c>
    </row>
    <row r="462" spans="1:13" s="37" customFormat="1" ht="27.75" customHeight="1">
      <c r="A462" s="1097"/>
      <c r="B462" s="793"/>
      <c r="C462" s="905"/>
      <c r="D462" s="825"/>
      <c r="E462" s="1024"/>
      <c r="F462" s="120" t="s">
        <v>396</v>
      </c>
      <c r="G462" s="785"/>
      <c r="H462" s="785"/>
      <c r="I462" s="631" t="s">
        <v>541</v>
      </c>
      <c r="J462" s="657">
        <f>15+25.93+17.96+31.3+8.63+89.81+17.11</f>
        <v>205.74</v>
      </c>
      <c r="K462" s="657" t="s">
        <v>223</v>
      </c>
      <c r="L462" s="892"/>
      <c r="M462" s="697"/>
    </row>
    <row r="463" spans="1:14" s="37" customFormat="1" ht="50.25" customHeight="1">
      <c r="A463" s="1091"/>
      <c r="B463" s="768"/>
      <c r="C463" s="772"/>
      <c r="D463" s="780"/>
      <c r="E463" s="1025"/>
      <c r="F463" s="18" t="s">
        <v>391</v>
      </c>
      <c r="G463" s="785"/>
      <c r="H463" s="785"/>
      <c r="I463" s="490" t="s">
        <v>542</v>
      </c>
      <c r="J463" s="655">
        <v>132627</v>
      </c>
      <c r="K463" s="655" t="s">
        <v>223</v>
      </c>
      <c r="L463" s="1157" t="s">
        <v>19</v>
      </c>
      <c r="M463" s="874">
        <v>10.5</v>
      </c>
      <c r="N463" s="325"/>
    </row>
    <row r="464" spans="1:13" s="37" customFormat="1" ht="27.75" customHeight="1">
      <c r="A464" s="1091"/>
      <c r="B464" s="768"/>
      <c r="C464" s="772"/>
      <c r="D464" s="780"/>
      <c r="E464" s="1025"/>
      <c r="F464" s="18" t="s">
        <v>392</v>
      </c>
      <c r="G464" s="785"/>
      <c r="H464" s="785"/>
      <c r="I464" s="490" t="s">
        <v>355</v>
      </c>
      <c r="J464" s="655">
        <f>12.15+8.55+4.61+7.12+10.75+6.76+13.94+10.6</f>
        <v>74.47999999999999</v>
      </c>
      <c r="K464" s="655" t="s">
        <v>223</v>
      </c>
      <c r="L464" s="846"/>
      <c r="M464" s="843"/>
    </row>
    <row r="465" spans="1:13" s="37" customFormat="1" ht="27.75" customHeight="1">
      <c r="A465" s="1091"/>
      <c r="B465" s="768"/>
      <c r="C465" s="772"/>
      <c r="D465" s="780"/>
      <c r="E465" s="1025"/>
      <c r="F465" s="18" t="s">
        <v>393</v>
      </c>
      <c r="G465" s="840"/>
      <c r="H465" s="785"/>
      <c r="I465" s="490" t="s">
        <v>543</v>
      </c>
      <c r="J465" s="655">
        <f>287.8</f>
        <v>287.8</v>
      </c>
      <c r="K465" s="655" t="s">
        <v>223</v>
      </c>
      <c r="L465" s="846"/>
      <c r="M465" s="843"/>
    </row>
    <row r="466" spans="1:13" s="37" customFormat="1" ht="27.75" customHeight="1">
      <c r="A466" s="1091"/>
      <c r="B466" s="768"/>
      <c r="C466" s="772"/>
      <c r="D466" s="780"/>
      <c r="E466" s="1025"/>
      <c r="F466" s="937" t="s">
        <v>394</v>
      </c>
      <c r="G466" s="839" t="s">
        <v>359</v>
      </c>
      <c r="H466" s="785"/>
      <c r="I466" s="490" t="s">
        <v>738</v>
      </c>
      <c r="J466" s="655">
        <f>227+112+86+193+141+298+303</f>
        <v>1360</v>
      </c>
      <c r="K466" s="655" t="s">
        <v>223</v>
      </c>
      <c r="L466" s="846"/>
      <c r="M466" s="843"/>
    </row>
    <row r="467" spans="1:13" s="37" customFormat="1" ht="21.75" customHeight="1">
      <c r="A467" s="1091"/>
      <c r="B467" s="768"/>
      <c r="C467" s="772"/>
      <c r="D467" s="780"/>
      <c r="E467" s="1025"/>
      <c r="F467" s="936"/>
      <c r="G467" s="840"/>
      <c r="H467" s="785"/>
      <c r="I467" s="490" t="s">
        <v>739</v>
      </c>
      <c r="J467" s="655">
        <f>37+20</f>
        <v>57</v>
      </c>
      <c r="K467" s="655" t="s">
        <v>223</v>
      </c>
      <c r="L467" s="846"/>
      <c r="M467" s="843"/>
    </row>
    <row r="468" spans="1:13" s="37" customFormat="1" ht="26.25" customHeight="1">
      <c r="A468" s="1091"/>
      <c r="B468" s="768"/>
      <c r="C468" s="772"/>
      <c r="D468" s="780"/>
      <c r="E468" s="1025"/>
      <c r="F468" s="18" t="s">
        <v>395</v>
      </c>
      <c r="G468" s="660" t="s">
        <v>360</v>
      </c>
      <c r="H468" s="785"/>
      <c r="I468" s="490" t="s">
        <v>361</v>
      </c>
      <c r="J468" s="487">
        <f>157.88+92+79.2+82.04+161.82+211.32+146.04</f>
        <v>930.3</v>
      </c>
      <c r="K468" s="655" t="s">
        <v>223</v>
      </c>
      <c r="L468" s="846"/>
      <c r="M468" s="843"/>
    </row>
    <row r="469" spans="1:13" s="37" customFormat="1" ht="21.75" customHeight="1">
      <c r="A469" s="1092"/>
      <c r="B469" s="769"/>
      <c r="C469" s="773"/>
      <c r="D469" s="826"/>
      <c r="E469" s="1026"/>
      <c r="F469" s="937" t="s">
        <v>397</v>
      </c>
      <c r="G469" s="660" t="s">
        <v>362</v>
      </c>
      <c r="H469" s="785"/>
      <c r="I469" s="544" t="s">
        <v>364</v>
      </c>
      <c r="J469" s="666">
        <v>2779.04</v>
      </c>
      <c r="K469" s="656" t="s">
        <v>223</v>
      </c>
      <c r="L469" s="846"/>
      <c r="M469" s="843"/>
    </row>
    <row r="470" spans="1:13" s="37" customFormat="1" ht="27" customHeight="1" thickBot="1">
      <c r="A470" s="1093"/>
      <c r="B470" s="770"/>
      <c r="C470" s="774"/>
      <c r="D470" s="787"/>
      <c r="E470" s="1027"/>
      <c r="F470" s="956"/>
      <c r="G470" s="661" t="s">
        <v>363</v>
      </c>
      <c r="H470" s="786"/>
      <c r="I470" s="490" t="s">
        <v>740</v>
      </c>
      <c r="J470" s="655">
        <v>520</v>
      </c>
      <c r="K470" s="655" t="s">
        <v>223</v>
      </c>
      <c r="L470" s="847"/>
      <c r="M470" s="702"/>
    </row>
    <row r="471" spans="1:13" s="37" customFormat="1" ht="24.75" customHeight="1">
      <c r="A471" s="715">
        <v>6</v>
      </c>
      <c r="B471" s="717" t="s">
        <v>8</v>
      </c>
      <c r="C471" s="719" t="s">
        <v>8</v>
      </c>
      <c r="D471" s="721" t="s">
        <v>12</v>
      </c>
      <c r="E471" s="1034" t="s">
        <v>495</v>
      </c>
      <c r="F471" s="857" t="s">
        <v>411</v>
      </c>
      <c r="G471" s="857" t="s">
        <v>259</v>
      </c>
      <c r="H471" s="857" t="s">
        <v>777</v>
      </c>
      <c r="I471" s="859" t="s">
        <v>963</v>
      </c>
      <c r="J471" s="698">
        <v>2</v>
      </c>
      <c r="K471" s="698" t="s">
        <v>223</v>
      </c>
      <c r="L471" s="848" t="s">
        <v>18</v>
      </c>
      <c r="M471" s="1136">
        <v>337.5</v>
      </c>
    </row>
    <row r="472" spans="1:13" s="37" customFormat="1" ht="26.25" customHeight="1">
      <c r="A472" s="1094"/>
      <c r="B472" s="758"/>
      <c r="C472" s="759"/>
      <c r="D472" s="760"/>
      <c r="E472" s="1035"/>
      <c r="F472" s="858"/>
      <c r="G472" s="1072"/>
      <c r="H472" s="858"/>
      <c r="I472" s="860"/>
      <c r="J472" s="842"/>
      <c r="K472" s="842"/>
      <c r="L472" s="846"/>
      <c r="M472" s="1137"/>
    </row>
    <row r="473" spans="1:13" s="37" customFormat="1" ht="18" customHeight="1">
      <c r="A473" s="1094"/>
      <c r="B473" s="758"/>
      <c r="C473" s="759"/>
      <c r="D473" s="760"/>
      <c r="E473" s="1035"/>
      <c r="F473" s="858"/>
      <c r="G473" s="895" t="s">
        <v>260</v>
      </c>
      <c r="H473" s="858"/>
      <c r="I473" s="490" t="s">
        <v>623</v>
      </c>
      <c r="J473" s="430">
        <v>200</v>
      </c>
      <c r="K473" s="430" t="s">
        <v>223</v>
      </c>
      <c r="L473" s="846"/>
      <c r="M473" s="1137"/>
    </row>
    <row r="474" spans="1:13" s="37" customFormat="1" ht="18" customHeight="1">
      <c r="A474" s="1094"/>
      <c r="B474" s="758"/>
      <c r="C474" s="759"/>
      <c r="D474" s="760"/>
      <c r="E474" s="1035"/>
      <c r="F474" s="858"/>
      <c r="G474" s="1072"/>
      <c r="H474" s="858"/>
      <c r="I474" s="490" t="s">
        <v>964</v>
      </c>
      <c r="J474" s="430">
        <v>200</v>
      </c>
      <c r="K474" s="430" t="s">
        <v>223</v>
      </c>
      <c r="L474" s="846"/>
      <c r="M474" s="1137"/>
    </row>
    <row r="475" spans="1:13" s="37" customFormat="1" ht="19.5" customHeight="1">
      <c r="A475" s="1094"/>
      <c r="B475" s="758"/>
      <c r="C475" s="759"/>
      <c r="D475" s="760"/>
      <c r="E475" s="1035"/>
      <c r="F475" s="858"/>
      <c r="G475" s="566" t="s">
        <v>261</v>
      </c>
      <c r="H475" s="858"/>
      <c r="I475" s="490" t="s">
        <v>624</v>
      </c>
      <c r="J475" s="430">
        <v>10</v>
      </c>
      <c r="K475" s="430" t="s">
        <v>223</v>
      </c>
      <c r="L475" s="846"/>
      <c r="M475" s="1137"/>
    </row>
    <row r="476" spans="1:13" s="37" customFormat="1" ht="27.75" customHeight="1" thickBot="1">
      <c r="A476" s="716"/>
      <c r="B476" s="718"/>
      <c r="C476" s="720"/>
      <c r="D476" s="722"/>
      <c r="E476" s="1036"/>
      <c r="F476" s="896"/>
      <c r="G476" s="569" t="s">
        <v>262</v>
      </c>
      <c r="H476" s="896"/>
      <c r="I476" s="493" t="s">
        <v>625</v>
      </c>
      <c r="J476" s="433">
        <v>2</v>
      </c>
      <c r="K476" s="433" t="s">
        <v>223</v>
      </c>
      <c r="L476" s="847"/>
      <c r="M476" s="845"/>
    </row>
    <row r="477" spans="1:13" s="37" customFormat="1" ht="25.5" customHeight="1" thickBot="1">
      <c r="A477" s="104">
        <v>6</v>
      </c>
      <c r="B477" s="63" t="s">
        <v>8</v>
      </c>
      <c r="C477" s="64" t="s">
        <v>8</v>
      </c>
      <c r="D477" s="65" t="s">
        <v>53</v>
      </c>
      <c r="E477" s="106" t="s">
        <v>174</v>
      </c>
      <c r="F477" s="115" t="s">
        <v>385</v>
      </c>
      <c r="G477" s="590" t="s">
        <v>174</v>
      </c>
      <c r="H477" s="590" t="s">
        <v>852</v>
      </c>
      <c r="I477" s="441" t="s">
        <v>741</v>
      </c>
      <c r="J477" s="67">
        <v>30</v>
      </c>
      <c r="K477" s="67" t="s">
        <v>223</v>
      </c>
      <c r="L477" s="116" t="s">
        <v>19</v>
      </c>
      <c r="M477" s="105">
        <v>47.4</v>
      </c>
    </row>
    <row r="478" spans="1:13" s="37" customFormat="1" ht="26.25" customHeight="1">
      <c r="A478" s="1090">
        <v>6</v>
      </c>
      <c r="B478" s="767" t="s">
        <v>8</v>
      </c>
      <c r="C478" s="771" t="s">
        <v>8</v>
      </c>
      <c r="D478" s="779" t="s">
        <v>58</v>
      </c>
      <c r="E478" s="1023" t="s">
        <v>175</v>
      </c>
      <c r="F478" s="388" t="s">
        <v>384</v>
      </c>
      <c r="G478" s="857" t="s">
        <v>473</v>
      </c>
      <c r="H478" s="857" t="s">
        <v>431</v>
      </c>
      <c r="I478" s="859" t="s">
        <v>640</v>
      </c>
      <c r="J478" s="698">
        <v>1</v>
      </c>
      <c r="K478" s="698" t="s">
        <v>224</v>
      </c>
      <c r="L478" s="113" t="s">
        <v>29</v>
      </c>
      <c r="M478" s="61">
        <v>193.8</v>
      </c>
    </row>
    <row r="479" spans="1:13" s="37" customFormat="1" ht="18.75" customHeight="1">
      <c r="A479" s="1091"/>
      <c r="B479" s="768"/>
      <c r="C479" s="772"/>
      <c r="D479" s="780"/>
      <c r="E479" s="1025"/>
      <c r="F479" s="394" t="s">
        <v>383</v>
      </c>
      <c r="G479" s="858"/>
      <c r="H479" s="1072"/>
      <c r="I479" s="1098"/>
      <c r="J479" s="709"/>
      <c r="K479" s="709"/>
      <c r="L479" s="1157" t="s">
        <v>31</v>
      </c>
      <c r="M479" s="874">
        <v>34.2</v>
      </c>
    </row>
    <row r="480" spans="1:13" s="37" customFormat="1" ht="18.75" customHeight="1">
      <c r="A480" s="1092"/>
      <c r="B480" s="769"/>
      <c r="C480" s="773"/>
      <c r="D480" s="826"/>
      <c r="E480" s="1026"/>
      <c r="F480" s="895" t="s">
        <v>398</v>
      </c>
      <c r="G480" s="858"/>
      <c r="H480" s="858" t="s">
        <v>474</v>
      </c>
      <c r="I480" s="1098"/>
      <c r="J480" s="709"/>
      <c r="K480" s="709"/>
      <c r="L480" s="846"/>
      <c r="M480" s="843"/>
    </row>
    <row r="481" spans="1:13" s="37" customFormat="1" ht="21" customHeight="1" thickBot="1">
      <c r="A481" s="1093"/>
      <c r="B481" s="770"/>
      <c r="C481" s="774"/>
      <c r="D481" s="787"/>
      <c r="E481" s="1027"/>
      <c r="F481" s="896"/>
      <c r="G481" s="896"/>
      <c r="H481" s="896"/>
      <c r="I481" s="1099"/>
      <c r="J481" s="710"/>
      <c r="K481" s="710"/>
      <c r="L481" s="847"/>
      <c r="M481" s="702"/>
    </row>
    <row r="482" spans="1:13" s="37" customFormat="1" ht="54.75" customHeight="1" thickBot="1">
      <c r="A482" s="392">
        <v>6</v>
      </c>
      <c r="B482" s="130" t="s">
        <v>8</v>
      </c>
      <c r="C482" s="131" t="s">
        <v>8</v>
      </c>
      <c r="D482" s="248" t="s">
        <v>63</v>
      </c>
      <c r="E482" s="396" t="s">
        <v>778</v>
      </c>
      <c r="F482" s="391" t="s">
        <v>398</v>
      </c>
      <c r="G482" s="591" t="s">
        <v>874</v>
      </c>
      <c r="H482" s="591" t="s">
        <v>544</v>
      </c>
      <c r="I482" s="592" t="s">
        <v>875</v>
      </c>
      <c r="J482" s="530">
        <v>1</v>
      </c>
      <c r="K482" s="530" t="s">
        <v>223</v>
      </c>
      <c r="L482" s="308" t="s">
        <v>18</v>
      </c>
      <c r="M482" s="387">
        <v>6</v>
      </c>
    </row>
    <row r="483" spans="1:13" s="28" customFormat="1" ht="12.75" customHeight="1">
      <c r="A483" s="143"/>
      <c r="B483" s="132" t="s">
        <v>8</v>
      </c>
      <c r="C483" s="134" t="s">
        <v>8</v>
      </c>
      <c r="D483" s="1043" t="s">
        <v>5</v>
      </c>
      <c r="E483" s="1181"/>
      <c r="F483" s="1181"/>
      <c r="G483" s="309"/>
      <c r="H483" s="309"/>
      <c r="I483" s="192" t="s">
        <v>14</v>
      </c>
      <c r="J483" s="191" t="s">
        <v>14</v>
      </c>
      <c r="K483" s="191"/>
      <c r="L483" s="191"/>
      <c r="M483" s="163">
        <f>SUM(M455:M481)</f>
        <v>1388.1000000000001</v>
      </c>
    </row>
    <row r="484" spans="1:13" s="37" customFormat="1" ht="15" customHeight="1" thickBot="1">
      <c r="A484" s="145"/>
      <c r="B484" s="133" t="s">
        <v>8</v>
      </c>
      <c r="C484" s="135" t="s">
        <v>10</v>
      </c>
      <c r="D484" s="893" t="s">
        <v>176</v>
      </c>
      <c r="E484" s="893"/>
      <c r="F484" s="893"/>
      <c r="G484" s="893"/>
      <c r="H484" s="893"/>
      <c r="I484" s="893"/>
      <c r="J484" s="893"/>
      <c r="K484" s="193"/>
      <c r="L484" s="193"/>
      <c r="M484" s="194"/>
    </row>
    <row r="485" spans="1:14" s="37" customFormat="1" ht="28.5" customHeight="1">
      <c r="A485" s="1090">
        <v>6</v>
      </c>
      <c r="B485" s="767" t="s">
        <v>8</v>
      </c>
      <c r="C485" s="771" t="s">
        <v>10</v>
      </c>
      <c r="D485" s="779" t="s">
        <v>8</v>
      </c>
      <c r="E485" s="1034" t="s">
        <v>779</v>
      </c>
      <c r="F485" s="857" t="s">
        <v>384</v>
      </c>
      <c r="G485" s="514" t="s">
        <v>565</v>
      </c>
      <c r="H485" s="514" t="s">
        <v>440</v>
      </c>
      <c r="I485" s="472" t="s">
        <v>968</v>
      </c>
      <c r="J485" s="678">
        <v>100</v>
      </c>
      <c r="K485" s="246" t="s">
        <v>224</v>
      </c>
      <c r="L485" s="848" t="s">
        <v>18</v>
      </c>
      <c r="M485" s="696">
        <v>24</v>
      </c>
      <c r="N485" s="325"/>
    </row>
    <row r="486" spans="1:14" s="37" customFormat="1" ht="24.75" customHeight="1" thickBot="1">
      <c r="A486" s="1092"/>
      <c r="B486" s="769"/>
      <c r="C486" s="773"/>
      <c r="D486" s="826"/>
      <c r="E486" s="1035"/>
      <c r="F486" s="858"/>
      <c r="G486" s="513" t="s">
        <v>572</v>
      </c>
      <c r="H486" s="507" t="s">
        <v>366</v>
      </c>
      <c r="I486" s="544" t="s">
        <v>722</v>
      </c>
      <c r="J486" s="503">
        <v>2</v>
      </c>
      <c r="K486" s="506" t="s">
        <v>223</v>
      </c>
      <c r="L486" s="846"/>
      <c r="M486" s="843"/>
      <c r="N486" s="12"/>
    </row>
    <row r="487" spans="1:14" s="37" customFormat="1" ht="24.75" customHeight="1">
      <c r="A487" s="715">
        <v>6</v>
      </c>
      <c r="B487" s="717" t="s">
        <v>8</v>
      </c>
      <c r="C487" s="719" t="s">
        <v>10</v>
      </c>
      <c r="D487" s="721" t="s">
        <v>35</v>
      </c>
      <c r="E487" s="1034" t="s">
        <v>780</v>
      </c>
      <c r="F487" s="857" t="s">
        <v>398</v>
      </c>
      <c r="G487" s="857" t="s">
        <v>245</v>
      </c>
      <c r="H487" s="857" t="s">
        <v>378</v>
      </c>
      <c r="I487" s="859" t="s">
        <v>743</v>
      </c>
      <c r="J487" s="698">
        <v>1</v>
      </c>
      <c r="K487" s="686" t="s">
        <v>223</v>
      </c>
      <c r="L487" s="410" t="s">
        <v>18</v>
      </c>
      <c r="M487" s="79">
        <v>21</v>
      </c>
      <c r="N487" s="12"/>
    </row>
    <row r="488" spans="1:14" s="37" customFormat="1" ht="24.75" customHeight="1" thickBot="1">
      <c r="A488" s="716"/>
      <c r="B488" s="718"/>
      <c r="C488" s="720"/>
      <c r="D488" s="722"/>
      <c r="E488" s="1036"/>
      <c r="F488" s="896"/>
      <c r="G488" s="896"/>
      <c r="H488" s="896"/>
      <c r="I488" s="1099"/>
      <c r="J488" s="710"/>
      <c r="K488" s="741"/>
      <c r="L488" s="390" t="s">
        <v>34</v>
      </c>
      <c r="M488" s="247"/>
      <c r="N488" s="12"/>
    </row>
    <row r="489" spans="1:13" s="12" customFormat="1" ht="19.5" customHeight="1">
      <c r="A489" s="1090">
        <v>6</v>
      </c>
      <c r="B489" s="767" t="s">
        <v>8</v>
      </c>
      <c r="C489" s="771" t="s">
        <v>10</v>
      </c>
      <c r="D489" s="779" t="s">
        <v>60</v>
      </c>
      <c r="E489" s="781" t="s">
        <v>177</v>
      </c>
      <c r="F489" s="854" t="s">
        <v>398</v>
      </c>
      <c r="G489" s="511" t="s">
        <v>566</v>
      </c>
      <c r="H489" s="511" t="s">
        <v>378</v>
      </c>
      <c r="I489" s="428" t="s">
        <v>627</v>
      </c>
      <c r="J489" s="426">
        <v>100</v>
      </c>
      <c r="K489" s="426" t="s">
        <v>236</v>
      </c>
      <c r="L489" s="686" t="s">
        <v>29</v>
      </c>
      <c r="M489" s="688"/>
    </row>
    <row r="490" spans="1:13" s="12" customFormat="1" ht="19.5" customHeight="1">
      <c r="A490" s="1097"/>
      <c r="B490" s="793"/>
      <c r="C490" s="905"/>
      <c r="D490" s="825"/>
      <c r="E490" s="918"/>
      <c r="F490" s="855"/>
      <c r="G490" s="531" t="s">
        <v>535</v>
      </c>
      <c r="H490" s="531" t="s">
        <v>378</v>
      </c>
      <c r="I490" s="456" t="s">
        <v>876</v>
      </c>
      <c r="J490" s="529">
        <v>1</v>
      </c>
      <c r="K490" s="529" t="s">
        <v>236</v>
      </c>
      <c r="L490" s="687"/>
      <c r="M490" s="689"/>
    </row>
    <row r="491" spans="1:13" s="12" customFormat="1" ht="19.5" customHeight="1" thickBot="1">
      <c r="A491" s="1091"/>
      <c r="B491" s="768"/>
      <c r="C491" s="772"/>
      <c r="D491" s="780"/>
      <c r="E491" s="782"/>
      <c r="F491" s="346" t="s">
        <v>384</v>
      </c>
      <c r="G491" s="512" t="s">
        <v>567</v>
      </c>
      <c r="H491" s="512" t="s">
        <v>366</v>
      </c>
      <c r="I491" s="418" t="s">
        <v>628</v>
      </c>
      <c r="J491" s="430">
        <v>1</v>
      </c>
      <c r="K491" s="430" t="s">
        <v>242</v>
      </c>
      <c r="L491" s="506" t="s">
        <v>31</v>
      </c>
      <c r="M491" s="505">
        <v>83</v>
      </c>
    </row>
    <row r="492" spans="1:13" s="12" customFormat="1" ht="20.25" customHeight="1">
      <c r="A492" s="1090">
        <v>6</v>
      </c>
      <c r="B492" s="767" t="s">
        <v>8</v>
      </c>
      <c r="C492" s="771" t="s">
        <v>10</v>
      </c>
      <c r="D492" s="779" t="s">
        <v>61</v>
      </c>
      <c r="E492" s="781" t="s">
        <v>178</v>
      </c>
      <c r="F492" s="854" t="s">
        <v>398</v>
      </c>
      <c r="G492" s="511" t="s">
        <v>566</v>
      </c>
      <c r="H492" s="511" t="s">
        <v>378</v>
      </c>
      <c r="I492" s="428" t="s">
        <v>627</v>
      </c>
      <c r="J492" s="426">
        <v>100</v>
      </c>
      <c r="K492" s="426" t="s">
        <v>236</v>
      </c>
      <c r="L492" s="686" t="s">
        <v>29</v>
      </c>
      <c r="M492" s="688"/>
    </row>
    <row r="493" spans="1:13" s="12" customFormat="1" ht="20.25" customHeight="1">
      <c r="A493" s="1097"/>
      <c r="B493" s="793"/>
      <c r="C493" s="905"/>
      <c r="D493" s="825"/>
      <c r="E493" s="918"/>
      <c r="F493" s="855"/>
      <c r="G493" s="531" t="s">
        <v>535</v>
      </c>
      <c r="H493" s="531" t="s">
        <v>378</v>
      </c>
      <c r="I493" s="456" t="s">
        <v>876</v>
      </c>
      <c r="J493" s="529">
        <v>1</v>
      </c>
      <c r="K493" s="529" t="s">
        <v>236</v>
      </c>
      <c r="L493" s="687"/>
      <c r="M493" s="689"/>
    </row>
    <row r="494" spans="1:13" s="12" customFormat="1" ht="19.5" customHeight="1" thickBot="1">
      <c r="A494" s="1091"/>
      <c r="B494" s="768"/>
      <c r="C494" s="772"/>
      <c r="D494" s="780"/>
      <c r="E494" s="782"/>
      <c r="F494" s="346" t="s">
        <v>412</v>
      </c>
      <c r="G494" s="512" t="s">
        <v>567</v>
      </c>
      <c r="H494" s="512" t="s">
        <v>366</v>
      </c>
      <c r="I494" s="418" t="s">
        <v>628</v>
      </c>
      <c r="J494" s="430">
        <v>1</v>
      </c>
      <c r="K494" s="430" t="s">
        <v>242</v>
      </c>
      <c r="L494" s="506" t="s">
        <v>31</v>
      </c>
      <c r="M494" s="505">
        <v>33</v>
      </c>
    </row>
    <row r="495" spans="1:13" s="12" customFormat="1" ht="23.25" customHeight="1">
      <c r="A495" s="1090">
        <v>6</v>
      </c>
      <c r="B495" s="767" t="s">
        <v>8</v>
      </c>
      <c r="C495" s="771" t="s">
        <v>10</v>
      </c>
      <c r="D495" s="779" t="s">
        <v>63</v>
      </c>
      <c r="E495" s="781" t="s">
        <v>179</v>
      </c>
      <c r="F495" s="854" t="s">
        <v>398</v>
      </c>
      <c r="G495" s="511" t="s">
        <v>566</v>
      </c>
      <c r="H495" s="511" t="s">
        <v>378</v>
      </c>
      <c r="I495" s="428" t="s">
        <v>627</v>
      </c>
      <c r="J495" s="426">
        <v>100</v>
      </c>
      <c r="K495" s="426" t="s">
        <v>236</v>
      </c>
      <c r="L495" s="686" t="s">
        <v>29</v>
      </c>
      <c r="M495" s="688"/>
    </row>
    <row r="496" spans="1:13" s="12" customFormat="1" ht="23.25" customHeight="1">
      <c r="A496" s="1097"/>
      <c r="B496" s="793"/>
      <c r="C496" s="905"/>
      <c r="D496" s="825"/>
      <c r="E496" s="918"/>
      <c r="F496" s="855"/>
      <c r="G496" s="531" t="s">
        <v>535</v>
      </c>
      <c r="H496" s="531" t="s">
        <v>378</v>
      </c>
      <c r="I496" s="456" t="s">
        <v>876</v>
      </c>
      <c r="J496" s="529">
        <v>1</v>
      </c>
      <c r="K496" s="529" t="s">
        <v>236</v>
      </c>
      <c r="L496" s="687"/>
      <c r="M496" s="689"/>
    </row>
    <row r="497" spans="1:13" s="12" customFormat="1" ht="21.75" customHeight="1" thickBot="1">
      <c r="A497" s="1091"/>
      <c r="B497" s="768"/>
      <c r="C497" s="772"/>
      <c r="D497" s="780"/>
      <c r="E497" s="782"/>
      <c r="F497" s="346" t="s">
        <v>384</v>
      </c>
      <c r="G497" s="512" t="s">
        <v>567</v>
      </c>
      <c r="H497" s="512" t="s">
        <v>366</v>
      </c>
      <c r="I497" s="418" t="s">
        <v>628</v>
      </c>
      <c r="J497" s="430">
        <v>1</v>
      </c>
      <c r="K497" s="430" t="s">
        <v>242</v>
      </c>
      <c r="L497" s="506" t="s">
        <v>31</v>
      </c>
      <c r="M497" s="505">
        <v>33</v>
      </c>
    </row>
    <row r="498" spans="1:13" s="12" customFormat="1" ht="24.75" customHeight="1">
      <c r="A498" s="1090">
        <v>6</v>
      </c>
      <c r="B498" s="767" t="s">
        <v>8</v>
      </c>
      <c r="C498" s="771" t="s">
        <v>10</v>
      </c>
      <c r="D498" s="779" t="s">
        <v>113</v>
      </c>
      <c r="E498" s="781" t="s">
        <v>180</v>
      </c>
      <c r="F498" s="680" t="s">
        <v>413</v>
      </c>
      <c r="G498" s="854" t="s">
        <v>850</v>
      </c>
      <c r="H498" s="680" t="s">
        <v>544</v>
      </c>
      <c r="I498" s="837" t="s">
        <v>853</v>
      </c>
      <c r="J498" s="698">
        <v>3</v>
      </c>
      <c r="K498" s="698" t="s">
        <v>225</v>
      </c>
      <c r="L498" s="246" t="s">
        <v>29</v>
      </c>
      <c r="M498" s="72">
        <v>100</v>
      </c>
    </row>
    <row r="499" spans="1:13" s="12" customFormat="1" ht="27.75" customHeight="1">
      <c r="A499" s="1097"/>
      <c r="B499" s="793"/>
      <c r="C499" s="905"/>
      <c r="D499" s="825"/>
      <c r="E499" s="918"/>
      <c r="F499" s="681" t="s">
        <v>385</v>
      </c>
      <c r="G499" s="1194"/>
      <c r="H499" s="681" t="s">
        <v>852</v>
      </c>
      <c r="I499" s="1192"/>
      <c r="J499" s="842"/>
      <c r="K499" s="842"/>
      <c r="L499" s="110" t="s">
        <v>31</v>
      </c>
      <c r="M499" s="267">
        <v>50</v>
      </c>
    </row>
    <row r="500" spans="1:13" s="12" customFormat="1" ht="27.75" customHeight="1">
      <c r="A500" s="1097"/>
      <c r="B500" s="793"/>
      <c r="C500" s="905"/>
      <c r="D500" s="825"/>
      <c r="E500" s="918"/>
      <c r="F500" s="670" t="s">
        <v>413</v>
      </c>
      <c r="G500" s="897" t="s">
        <v>851</v>
      </c>
      <c r="H500" s="670" t="s">
        <v>544</v>
      </c>
      <c r="I500" s="1195" t="s">
        <v>578</v>
      </c>
      <c r="J500" s="841">
        <v>30</v>
      </c>
      <c r="K500" s="841" t="s">
        <v>242</v>
      </c>
      <c r="L500" s="739" t="s">
        <v>32</v>
      </c>
      <c r="M500" s="875">
        <v>10</v>
      </c>
    </row>
    <row r="501" spans="1:13" s="12" customFormat="1" ht="27.75" customHeight="1">
      <c r="A501" s="1097"/>
      <c r="B501" s="793"/>
      <c r="C501" s="905"/>
      <c r="D501" s="825"/>
      <c r="E501" s="918"/>
      <c r="F501" s="670" t="s">
        <v>385</v>
      </c>
      <c r="G501" s="1194"/>
      <c r="H501" s="670" t="s">
        <v>852</v>
      </c>
      <c r="I501" s="1192"/>
      <c r="J501" s="1196"/>
      <c r="K501" s="1196"/>
      <c r="L501" s="761"/>
      <c r="M501" s="886"/>
    </row>
    <row r="502" spans="1:13" s="12" customFormat="1" ht="21.75" customHeight="1" thickBot="1">
      <c r="A502" s="1091"/>
      <c r="B502" s="768"/>
      <c r="C502" s="772"/>
      <c r="D502" s="780"/>
      <c r="E502" s="782"/>
      <c r="F502" s="681" t="s">
        <v>384</v>
      </c>
      <c r="G502" s="676" t="s">
        <v>970</v>
      </c>
      <c r="H502" s="681" t="s">
        <v>366</v>
      </c>
      <c r="I502" s="432" t="s">
        <v>969</v>
      </c>
      <c r="J502" s="430">
        <v>30</v>
      </c>
      <c r="K502" s="430" t="s">
        <v>242</v>
      </c>
      <c r="L502" s="762"/>
      <c r="M502" s="887"/>
    </row>
    <row r="503" spans="1:13" s="12" customFormat="1" ht="42.75" customHeight="1">
      <c r="A503" s="1090">
        <v>6</v>
      </c>
      <c r="B503" s="767" t="s">
        <v>8</v>
      </c>
      <c r="C503" s="771" t="s">
        <v>10</v>
      </c>
      <c r="D503" s="779" t="s">
        <v>115</v>
      </c>
      <c r="E503" s="781" t="s">
        <v>497</v>
      </c>
      <c r="F503" s="310" t="s">
        <v>384</v>
      </c>
      <c r="G503" s="550" t="s">
        <v>528</v>
      </c>
      <c r="H503" s="567" t="s">
        <v>440</v>
      </c>
      <c r="I503" s="428" t="s">
        <v>629</v>
      </c>
      <c r="J503" s="426">
        <v>1</v>
      </c>
      <c r="K503" s="426" t="s">
        <v>222</v>
      </c>
      <c r="L503" s="246" t="s">
        <v>29</v>
      </c>
      <c r="M503" s="72">
        <v>23.6</v>
      </c>
    </row>
    <row r="504" spans="1:16" s="12" customFormat="1" ht="20.25" customHeight="1">
      <c r="A504" s="1091"/>
      <c r="B504" s="768"/>
      <c r="C504" s="772"/>
      <c r="D504" s="780"/>
      <c r="E504" s="782"/>
      <c r="F504" s="897" t="s">
        <v>385</v>
      </c>
      <c r="G504" s="620" t="s">
        <v>889</v>
      </c>
      <c r="H504" s="897" t="s">
        <v>496</v>
      </c>
      <c r="I504" s="418" t="s">
        <v>630</v>
      </c>
      <c r="J504" s="430">
        <v>1</v>
      </c>
      <c r="K504" s="430" t="s">
        <v>222</v>
      </c>
      <c r="L504" s="110" t="s">
        <v>30</v>
      </c>
      <c r="M504" s="267">
        <v>23.4</v>
      </c>
      <c r="N504" s="333"/>
      <c r="O504" s="33"/>
      <c r="P504" s="33"/>
    </row>
    <row r="505" spans="1:13" s="12" customFormat="1" ht="19.5" customHeight="1" thickBot="1">
      <c r="A505" s="1093"/>
      <c r="B505" s="770"/>
      <c r="C505" s="774"/>
      <c r="D505" s="787"/>
      <c r="E505" s="894"/>
      <c r="F505" s="862"/>
      <c r="G505" s="563" t="s">
        <v>817</v>
      </c>
      <c r="H505" s="862"/>
      <c r="I505" s="462" t="s">
        <v>578</v>
      </c>
      <c r="J505" s="553">
        <v>10</v>
      </c>
      <c r="K505" s="553" t="s">
        <v>224</v>
      </c>
      <c r="L505" s="279" t="s">
        <v>32</v>
      </c>
      <c r="M505" s="102">
        <v>2.1</v>
      </c>
    </row>
    <row r="506" spans="1:13" s="12" customFormat="1" ht="21.75" customHeight="1">
      <c r="A506" s="1090">
        <v>6</v>
      </c>
      <c r="B506" s="767" t="s">
        <v>8</v>
      </c>
      <c r="C506" s="771" t="s">
        <v>10</v>
      </c>
      <c r="D506" s="779" t="s">
        <v>181</v>
      </c>
      <c r="E506" s="781" t="s">
        <v>182</v>
      </c>
      <c r="F506" s="854" t="s">
        <v>385</v>
      </c>
      <c r="G506" s="854" t="s">
        <v>817</v>
      </c>
      <c r="H506" s="1139" t="s">
        <v>450</v>
      </c>
      <c r="I506" s="706" t="s">
        <v>818</v>
      </c>
      <c r="J506" s="698">
        <v>1</v>
      </c>
      <c r="K506" s="698" t="s">
        <v>514</v>
      </c>
      <c r="L506" s="246" t="s">
        <v>30</v>
      </c>
      <c r="M506" s="72">
        <v>14.4</v>
      </c>
    </row>
    <row r="507" spans="1:13" s="12" customFormat="1" ht="21.75" customHeight="1">
      <c r="A507" s="1091"/>
      <c r="B507" s="768"/>
      <c r="C507" s="772"/>
      <c r="D507" s="780"/>
      <c r="E507" s="782"/>
      <c r="F507" s="861"/>
      <c r="G507" s="861"/>
      <c r="H507" s="1140"/>
      <c r="I507" s="707"/>
      <c r="J507" s="709"/>
      <c r="K507" s="709"/>
      <c r="L507" s="865" t="s">
        <v>32</v>
      </c>
      <c r="M507" s="875">
        <v>1.7</v>
      </c>
    </row>
    <row r="508" spans="1:13" s="12" customFormat="1" ht="11.25" customHeight="1">
      <c r="A508" s="1092"/>
      <c r="B508" s="769"/>
      <c r="C508" s="773"/>
      <c r="D508" s="826"/>
      <c r="E508" s="1120"/>
      <c r="F508" s="855"/>
      <c r="G508" s="861"/>
      <c r="H508" s="1140"/>
      <c r="I508" s="707"/>
      <c r="J508" s="709"/>
      <c r="K508" s="709"/>
      <c r="L508" s="873"/>
      <c r="M508" s="689"/>
    </row>
    <row r="509" spans="1:13" s="12" customFormat="1" ht="10.5" customHeight="1">
      <c r="A509" s="1092"/>
      <c r="B509" s="769"/>
      <c r="C509" s="773"/>
      <c r="D509" s="826"/>
      <c r="E509" s="1120"/>
      <c r="F509" s="897" t="s">
        <v>403</v>
      </c>
      <c r="G509" s="861"/>
      <c r="H509" s="1140"/>
      <c r="I509" s="707"/>
      <c r="J509" s="709"/>
      <c r="K509" s="709"/>
      <c r="L509" s="865" t="s">
        <v>29</v>
      </c>
      <c r="M509" s="875">
        <v>9.8</v>
      </c>
    </row>
    <row r="510" spans="1:13" s="12" customFormat="1" ht="13.5" thickBot="1">
      <c r="A510" s="1093"/>
      <c r="B510" s="770"/>
      <c r="C510" s="774"/>
      <c r="D510" s="787"/>
      <c r="E510" s="894"/>
      <c r="F510" s="862"/>
      <c r="G510" s="862"/>
      <c r="H510" s="693"/>
      <c r="I510" s="708"/>
      <c r="J510" s="710"/>
      <c r="K510" s="710"/>
      <c r="L510" s="866"/>
      <c r="M510" s="869"/>
    </row>
    <row r="511" spans="1:13" s="12" customFormat="1" ht="25.5" customHeight="1">
      <c r="A511" s="1090">
        <v>6</v>
      </c>
      <c r="B511" s="767" t="s">
        <v>8</v>
      </c>
      <c r="C511" s="771" t="s">
        <v>10</v>
      </c>
      <c r="D511" s="779" t="s">
        <v>124</v>
      </c>
      <c r="E511" s="781" t="s">
        <v>183</v>
      </c>
      <c r="F511" s="854" t="s">
        <v>385</v>
      </c>
      <c r="G511" s="854" t="s">
        <v>817</v>
      </c>
      <c r="H511" s="854" t="s">
        <v>450</v>
      </c>
      <c r="I511" s="706" t="s">
        <v>818</v>
      </c>
      <c r="J511" s="698">
        <v>1</v>
      </c>
      <c r="K511" s="698" t="s">
        <v>514</v>
      </c>
      <c r="L511" s="246" t="s">
        <v>30</v>
      </c>
      <c r="M511" s="72">
        <v>47.9</v>
      </c>
    </row>
    <row r="512" spans="1:13" s="12" customFormat="1" ht="24.75" customHeight="1">
      <c r="A512" s="1091"/>
      <c r="B512" s="768"/>
      <c r="C512" s="772"/>
      <c r="D512" s="780"/>
      <c r="E512" s="782"/>
      <c r="F512" s="861"/>
      <c r="G512" s="861"/>
      <c r="H512" s="861"/>
      <c r="I512" s="707"/>
      <c r="J512" s="709"/>
      <c r="K512" s="709"/>
      <c r="L512" s="865" t="s">
        <v>32</v>
      </c>
      <c r="M512" s="875">
        <v>5.7</v>
      </c>
    </row>
    <row r="513" spans="1:13" s="12" customFormat="1" ht="13.5" customHeight="1">
      <c r="A513" s="1092"/>
      <c r="B513" s="769"/>
      <c r="C513" s="773"/>
      <c r="D513" s="826"/>
      <c r="E513" s="1120"/>
      <c r="F513" s="855"/>
      <c r="G513" s="861"/>
      <c r="H513" s="861"/>
      <c r="I513" s="707"/>
      <c r="J513" s="709"/>
      <c r="K513" s="709"/>
      <c r="L513" s="873"/>
      <c r="M513" s="689"/>
    </row>
    <row r="514" spans="1:13" s="12" customFormat="1" ht="12" customHeight="1">
      <c r="A514" s="1092"/>
      <c r="B514" s="769"/>
      <c r="C514" s="773"/>
      <c r="D514" s="826"/>
      <c r="E514" s="1120"/>
      <c r="F514" s="861" t="s">
        <v>403</v>
      </c>
      <c r="G514" s="861"/>
      <c r="H514" s="861"/>
      <c r="I514" s="707"/>
      <c r="J514" s="709"/>
      <c r="K514" s="709"/>
      <c r="L514" s="865" t="s">
        <v>29</v>
      </c>
      <c r="M514" s="875">
        <v>32.6</v>
      </c>
    </row>
    <row r="515" spans="1:13" s="12" customFormat="1" ht="13.5" thickBot="1">
      <c r="A515" s="1093"/>
      <c r="B515" s="770"/>
      <c r="C515" s="774"/>
      <c r="D515" s="787"/>
      <c r="E515" s="894"/>
      <c r="F515" s="862"/>
      <c r="G515" s="862"/>
      <c r="H515" s="862"/>
      <c r="I515" s="708"/>
      <c r="J515" s="710"/>
      <c r="K515" s="710"/>
      <c r="L515" s="866"/>
      <c r="M515" s="869"/>
    </row>
    <row r="516" spans="1:13" s="12" customFormat="1" ht="24.75" customHeight="1">
      <c r="A516" s="1090">
        <v>6</v>
      </c>
      <c r="B516" s="767" t="s">
        <v>8</v>
      </c>
      <c r="C516" s="771" t="s">
        <v>10</v>
      </c>
      <c r="D516" s="779" t="s">
        <v>125</v>
      </c>
      <c r="E516" s="781" t="s">
        <v>184</v>
      </c>
      <c r="F516" s="854" t="s">
        <v>385</v>
      </c>
      <c r="G516" s="854" t="s">
        <v>817</v>
      </c>
      <c r="H516" s="854" t="s">
        <v>450</v>
      </c>
      <c r="I516" s="706" t="s">
        <v>818</v>
      </c>
      <c r="J516" s="698">
        <v>1</v>
      </c>
      <c r="K516" s="698" t="s">
        <v>514</v>
      </c>
      <c r="L516" s="246" t="s">
        <v>30</v>
      </c>
      <c r="M516" s="72">
        <v>35.7</v>
      </c>
    </row>
    <row r="517" spans="1:13" s="12" customFormat="1" ht="12.75" customHeight="1">
      <c r="A517" s="1091"/>
      <c r="B517" s="768"/>
      <c r="C517" s="772"/>
      <c r="D517" s="780"/>
      <c r="E517" s="782"/>
      <c r="F517" s="855"/>
      <c r="G517" s="861"/>
      <c r="H517" s="861"/>
      <c r="I517" s="707"/>
      <c r="J517" s="709"/>
      <c r="K517" s="709"/>
      <c r="L517" s="865" t="s">
        <v>32</v>
      </c>
      <c r="M517" s="875">
        <v>4.3</v>
      </c>
    </row>
    <row r="518" spans="1:13" s="12" customFormat="1" ht="13.5" customHeight="1">
      <c r="A518" s="1092"/>
      <c r="B518" s="769"/>
      <c r="C518" s="773"/>
      <c r="D518" s="826"/>
      <c r="E518" s="1120"/>
      <c r="F518" s="897" t="s">
        <v>403</v>
      </c>
      <c r="G518" s="861"/>
      <c r="H518" s="861"/>
      <c r="I518" s="707"/>
      <c r="J518" s="709"/>
      <c r="K518" s="709"/>
      <c r="L518" s="873"/>
      <c r="M518" s="689"/>
    </row>
    <row r="519" spans="1:13" s="12" customFormat="1" ht="12.75" customHeight="1">
      <c r="A519" s="1092"/>
      <c r="B519" s="769"/>
      <c r="C519" s="773"/>
      <c r="D519" s="826"/>
      <c r="E519" s="1120"/>
      <c r="F519" s="861"/>
      <c r="G519" s="861"/>
      <c r="H519" s="861"/>
      <c r="I519" s="707"/>
      <c r="J519" s="709"/>
      <c r="K519" s="709"/>
      <c r="L519" s="865" t="s">
        <v>29</v>
      </c>
      <c r="M519" s="875">
        <v>24.2</v>
      </c>
    </row>
    <row r="520" spans="1:13" s="12" customFormat="1" ht="10.5" customHeight="1" thickBot="1">
      <c r="A520" s="1093"/>
      <c r="B520" s="770"/>
      <c r="C520" s="774"/>
      <c r="D520" s="787"/>
      <c r="E520" s="894"/>
      <c r="F520" s="862"/>
      <c r="G520" s="862"/>
      <c r="H520" s="862"/>
      <c r="I520" s="708"/>
      <c r="J520" s="710"/>
      <c r="K520" s="710"/>
      <c r="L520" s="866"/>
      <c r="M520" s="869"/>
    </row>
    <row r="521" spans="1:13" s="12" customFormat="1" ht="45" customHeight="1" thickBot="1">
      <c r="A521" s="475">
        <v>6</v>
      </c>
      <c r="B521" s="261" t="s">
        <v>8</v>
      </c>
      <c r="C521" s="254" t="s">
        <v>10</v>
      </c>
      <c r="D521" s="253" t="s">
        <v>185</v>
      </c>
      <c r="E521" s="255" t="s">
        <v>186</v>
      </c>
      <c r="F521" s="483" t="s">
        <v>385</v>
      </c>
      <c r="G521" s="479" t="s">
        <v>825</v>
      </c>
      <c r="H521" s="483" t="s">
        <v>460</v>
      </c>
      <c r="I521" s="474" t="s">
        <v>742</v>
      </c>
      <c r="J521" s="426">
        <v>1</v>
      </c>
      <c r="K521" s="426" t="s">
        <v>225</v>
      </c>
      <c r="L521" s="476" t="s">
        <v>18</v>
      </c>
      <c r="M521" s="477">
        <v>20</v>
      </c>
    </row>
    <row r="522" spans="1:13" s="12" customFormat="1" ht="11.25" customHeight="1">
      <c r="A522" s="715">
        <v>6</v>
      </c>
      <c r="B522" s="717" t="s">
        <v>8</v>
      </c>
      <c r="C522" s="719" t="s">
        <v>10</v>
      </c>
      <c r="D522" s="721" t="s">
        <v>187</v>
      </c>
      <c r="E522" s="706" t="s">
        <v>464</v>
      </c>
      <c r="F522" s="727" t="s">
        <v>398</v>
      </c>
      <c r="G522" s="727" t="s">
        <v>537</v>
      </c>
      <c r="H522" s="727" t="s">
        <v>378</v>
      </c>
      <c r="I522" s="837" t="s">
        <v>743</v>
      </c>
      <c r="J522" s="698">
        <v>7</v>
      </c>
      <c r="K522" s="698" t="s">
        <v>223</v>
      </c>
      <c r="L522" s="686" t="s">
        <v>18</v>
      </c>
      <c r="M522" s="688">
        <v>2</v>
      </c>
    </row>
    <row r="523" spans="1:14" s="12" customFormat="1" ht="21" customHeight="1">
      <c r="A523" s="1095"/>
      <c r="B523" s="761"/>
      <c r="C523" s="761"/>
      <c r="D523" s="761"/>
      <c r="E523" s="1068"/>
      <c r="F523" s="1124"/>
      <c r="G523" s="1193"/>
      <c r="H523" s="1126"/>
      <c r="I523" s="1189"/>
      <c r="J523" s="709"/>
      <c r="K523" s="709"/>
      <c r="L523" s="761"/>
      <c r="M523" s="886"/>
      <c r="N523" s="333"/>
    </row>
    <row r="524" spans="1:13" s="12" customFormat="1" ht="14.25" customHeight="1" thickBot="1">
      <c r="A524" s="1096"/>
      <c r="B524" s="762"/>
      <c r="C524" s="762"/>
      <c r="D524" s="762"/>
      <c r="E524" s="827"/>
      <c r="F524" s="1125"/>
      <c r="G524" s="728"/>
      <c r="H524" s="1127"/>
      <c r="I524" s="838"/>
      <c r="J524" s="710"/>
      <c r="K524" s="710"/>
      <c r="L524" s="762"/>
      <c r="M524" s="887"/>
    </row>
    <row r="525" spans="1:13" s="12" customFormat="1" ht="57.75" customHeight="1">
      <c r="A525" s="715">
        <v>6</v>
      </c>
      <c r="B525" s="717" t="s">
        <v>8</v>
      </c>
      <c r="C525" s="719" t="s">
        <v>10</v>
      </c>
      <c r="D525" s="721" t="s">
        <v>188</v>
      </c>
      <c r="E525" s="723" t="s">
        <v>498</v>
      </c>
      <c r="F525" s="854" t="s">
        <v>384</v>
      </c>
      <c r="G525" s="1139" t="s">
        <v>564</v>
      </c>
      <c r="H525" s="854" t="s">
        <v>366</v>
      </c>
      <c r="I525" s="731" t="s">
        <v>631</v>
      </c>
      <c r="J525" s="698">
        <v>1</v>
      </c>
      <c r="K525" s="698" t="s">
        <v>242</v>
      </c>
      <c r="L525" s="78" t="s">
        <v>18</v>
      </c>
      <c r="M525" s="72"/>
    </row>
    <row r="526" spans="1:13" s="12" customFormat="1" ht="24" customHeight="1" thickBot="1">
      <c r="A526" s="716"/>
      <c r="B526" s="718"/>
      <c r="C526" s="720"/>
      <c r="D526" s="722"/>
      <c r="E526" s="724"/>
      <c r="F526" s="862"/>
      <c r="G526" s="693"/>
      <c r="H526" s="862"/>
      <c r="I526" s="732"/>
      <c r="J526" s="710"/>
      <c r="K526" s="710"/>
      <c r="L526" s="265" t="s">
        <v>29</v>
      </c>
      <c r="M526" s="407"/>
    </row>
    <row r="527" spans="1:13" s="12" customFormat="1" ht="25.5" customHeight="1">
      <c r="A527" s="1090">
        <v>6</v>
      </c>
      <c r="B527" s="767" t="s">
        <v>8</v>
      </c>
      <c r="C527" s="771" t="s">
        <v>10</v>
      </c>
      <c r="D527" s="779" t="s">
        <v>499</v>
      </c>
      <c r="E527" s="742" t="s">
        <v>500</v>
      </c>
      <c r="F527" s="849" t="s">
        <v>384</v>
      </c>
      <c r="G527" s="854" t="s">
        <v>517</v>
      </c>
      <c r="H527" s="854" t="s">
        <v>431</v>
      </c>
      <c r="I527" s="706" t="s">
        <v>578</v>
      </c>
      <c r="J527" s="698">
        <v>100</v>
      </c>
      <c r="K527" s="698" t="s">
        <v>236</v>
      </c>
      <c r="L527" s="71" t="s">
        <v>18</v>
      </c>
      <c r="M527" s="79">
        <v>20</v>
      </c>
    </row>
    <row r="528" spans="1:13" s="12" customFormat="1" ht="21" customHeight="1">
      <c r="A528" s="1094"/>
      <c r="B528" s="758"/>
      <c r="C528" s="759"/>
      <c r="D528" s="760"/>
      <c r="E528" s="752"/>
      <c r="F528" s="1158"/>
      <c r="G528" s="861"/>
      <c r="H528" s="861"/>
      <c r="I528" s="707"/>
      <c r="J528" s="709"/>
      <c r="K528" s="709"/>
      <c r="L528" s="395" t="s">
        <v>30</v>
      </c>
      <c r="M528" s="80">
        <v>68</v>
      </c>
    </row>
    <row r="529" spans="1:13" s="12" customFormat="1" ht="20.25" customHeight="1">
      <c r="A529" s="1094"/>
      <c r="B529" s="758"/>
      <c r="C529" s="759"/>
      <c r="D529" s="760"/>
      <c r="E529" s="752"/>
      <c r="F529" s="1190" t="s">
        <v>385</v>
      </c>
      <c r="G529" s="861"/>
      <c r="H529" s="861"/>
      <c r="I529" s="707"/>
      <c r="J529" s="709"/>
      <c r="K529" s="709"/>
      <c r="L529" s="411" t="s">
        <v>31</v>
      </c>
      <c r="M529" s="264">
        <v>60</v>
      </c>
    </row>
    <row r="530" spans="1:13" s="12" customFormat="1" ht="25.5" customHeight="1" thickBot="1">
      <c r="A530" s="1092"/>
      <c r="B530" s="769"/>
      <c r="C530" s="773"/>
      <c r="D530" s="826"/>
      <c r="E530" s="935"/>
      <c r="F530" s="691"/>
      <c r="G530" s="862"/>
      <c r="H530" s="862"/>
      <c r="I530" s="708"/>
      <c r="J530" s="710"/>
      <c r="K530" s="710"/>
      <c r="L530" s="363" t="s">
        <v>29</v>
      </c>
      <c r="M530" s="362">
        <v>12</v>
      </c>
    </row>
    <row r="531" spans="1:13" s="12" customFormat="1" ht="25.5" customHeight="1">
      <c r="A531" s="715">
        <v>6</v>
      </c>
      <c r="B531" s="717" t="s">
        <v>8</v>
      </c>
      <c r="C531" s="719" t="s">
        <v>10</v>
      </c>
      <c r="D531" s="721" t="s">
        <v>501</v>
      </c>
      <c r="E531" s="723" t="s">
        <v>502</v>
      </c>
      <c r="F531" s="849" t="s">
        <v>385</v>
      </c>
      <c r="G531" s="1139" t="s">
        <v>518</v>
      </c>
      <c r="H531" s="854" t="s">
        <v>496</v>
      </c>
      <c r="I531" s="706" t="s">
        <v>578</v>
      </c>
      <c r="J531" s="698">
        <v>100</v>
      </c>
      <c r="K531" s="698" t="s">
        <v>223</v>
      </c>
      <c r="L531" s="71" t="s">
        <v>18</v>
      </c>
      <c r="M531" s="79">
        <v>15</v>
      </c>
    </row>
    <row r="532" spans="1:13" s="12" customFormat="1" ht="24" customHeight="1" thickBot="1">
      <c r="A532" s="716"/>
      <c r="B532" s="718"/>
      <c r="C532" s="720"/>
      <c r="D532" s="722"/>
      <c r="E532" s="724"/>
      <c r="F532" s="691"/>
      <c r="G532" s="693"/>
      <c r="H532" s="862"/>
      <c r="I532" s="708"/>
      <c r="J532" s="710"/>
      <c r="K532" s="710"/>
      <c r="L532" s="73" t="s">
        <v>32</v>
      </c>
      <c r="M532" s="74">
        <v>24.9</v>
      </c>
    </row>
    <row r="533" spans="1:13" s="12" customFormat="1" ht="24" customHeight="1">
      <c r="A533" s="715">
        <v>6</v>
      </c>
      <c r="B533" s="717" t="s">
        <v>8</v>
      </c>
      <c r="C533" s="719" t="s">
        <v>10</v>
      </c>
      <c r="D533" s="721" t="s">
        <v>781</v>
      </c>
      <c r="E533" s="723" t="s">
        <v>782</v>
      </c>
      <c r="F533" s="103" t="s">
        <v>384</v>
      </c>
      <c r="G533" s="550" t="s">
        <v>970</v>
      </c>
      <c r="H533" s="567" t="s">
        <v>430</v>
      </c>
      <c r="I533" s="555" t="s">
        <v>969</v>
      </c>
      <c r="J533" s="678">
        <v>100</v>
      </c>
      <c r="K533" s="678" t="s">
        <v>224</v>
      </c>
      <c r="L533" s="694" t="s">
        <v>18</v>
      </c>
      <c r="M533" s="696">
        <v>7.6</v>
      </c>
    </row>
    <row r="534" spans="1:13" s="12" customFormat="1" ht="18.75" customHeight="1">
      <c r="A534" s="1094"/>
      <c r="B534" s="758"/>
      <c r="C534" s="759"/>
      <c r="D534" s="760"/>
      <c r="E534" s="752"/>
      <c r="F534" s="690" t="s">
        <v>385</v>
      </c>
      <c r="G534" s="620" t="s">
        <v>783</v>
      </c>
      <c r="H534" s="692" t="s">
        <v>496</v>
      </c>
      <c r="I534" s="672" t="s">
        <v>743</v>
      </c>
      <c r="J534" s="675">
        <v>1</v>
      </c>
      <c r="K534" s="675" t="s">
        <v>236</v>
      </c>
      <c r="L534" s="695"/>
      <c r="M534" s="697"/>
    </row>
    <row r="535" spans="1:13" s="12" customFormat="1" ht="20.25" customHeight="1" thickBot="1">
      <c r="A535" s="716"/>
      <c r="B535" s="718"/>
      <c r="C535" s="720"/>
      <c r="D535" s="722"/>
      <c r="E535" s="724"/>
      <c r="F535" s="691"/>
      <c r="G535" s="563" t="s">
        <v>784</v>
      </c>
      <c r="H535" s="693"/>
      <c r="I535" s="557" t="s">
        <v>965</v>
      </c>
      <c r="J535" s="553">
        <v>1</v>
      </c>
      <c r="K535" s="553" t="s">
        <v>242</v>
      </c>
      <c r="L535" s="249" t="s">
        <v>29</v>
      </c>
      <c r="M535" s="247">
        <v>28.7</v>
      </c>
    </row>
    <row r="536" spans="1:13" s="28" customFormat="1" ht="17.25" customHeight="1">
      <c r="A536" s="311"/>
      <c r="B536" s="58" t="s">
        <v>8</v>
      </c>
      <c r="C536" s="59" t="s">
        <v>10</v>
      </c>
      <c r="D536" s="1058" t="s">
        <v>5</v>
      </c>
      <c r="E536" s="1058"/>
      <c r="F536" s="1058"/>
      <c r="G536" s="313"/>
      <c r="H536" s="313"/>
      <c r="I536" s="314" t="s">
        <v>14</v>
      </c>
      <c r="J536" s="312" t="s">
        <v>14</v>
      </c>
      <c r="K536" s="312"/>
      <c r="L536" s="312"/>
      <c r="M536" s="276">
        <f>SUM(M485:M532)</f>
        <v>801.3</v>
      </c>
    </row>
    <row r="537" spans="1:13" s="37" customFormat="1" ht="15" customHeight="1" thickBot="1">
      <c r="A537" s="145"/>
      <c r="B537" s="133" t="s">
        <v>8</v>
      </c>
      <c r="C537" s="135" t="s">
        <v>9</v>
      </c>
      <c r="D537" s="893" t="s">
        <v>189</v>
      </c>
      <c r="E537" s="893"/>
      <c r="F537" s="893"/>
      <c r="G537" s="893"/>
      <c r="H537" s="893"/>
      <c r="I537" s="893"/>
      <c r="J537" s="893"/>
      <c r="K537" s="193"/>
      <c r="L537" s="193"/>
      <c r="M537" s="194"/>
    </row>
    <row r="538" spans="1:15" s="37" customFormat="1" ht="27.75" customHeight="1" thickBot="1">
      <c r="A538" s="104">
        <v>6</v>
      </c>
      <c r="B538" s="63" t="s">
        <v>8</v>
      </c>
      <c r="C538" s="64" t="s">
        <v>9</v>
      </c>
      <c r="D538" s="65" t="s">
        <v>8</v>
      </c>
      <c r="E538" s="106" t="s">
        <v>190</v>
      </c>
      <c r="F538" s="114" t="s">
        <v>385</v>
      </c>
      <c r="G538" s="621" t="s">
        <v>263</v>
      </c>
      <c r="H538" s="114" t="s">
        <v>461</v>
      </c>
      <c r="I538" s="441" t="s">
        <v>738</v>
      </c>
      <c r="J538" s="67">
        <v>1457</v>
      </c>
      <c r="K538" s="67" t="s">
        <v>223</v>
      </c>
      <c r="L538" s="97" t="s">
        <v>18</v>
      </c>
      <c r="M538" s="69">
        <v>120</v>
      </c>
      <c r="N538" s="39"/>
      <c r="O538" s="39"/>
    </row>
    <row r="539" spans="1:15" s="37" customFormat="1" ht="29.25" customHeight="1">
      <c r="A539" s="715">
        <v>6</v>
      </c>
      <c r="B539" s="717" t="s">
        <v>8</v>
      </c>
      <c r="C539" s="719" t="s">
        <v>9</v>
      </c>
      <c r="D539" s="721" t="s">
        <v>13</v>
      </c>
      <c r="E539" s="1034" t="s">
        <v>785</v>
      </c>
      <c r="F539" s="393" t="s">
        <v>384</v>
      </c>
      <c r="G539" s="547" t="s">
        <v>854</v>
      </c>
      <c r="H539" s="549" t="s">
        <v>366</v>
      </c>
      <c r="I539" s="472" t="s">
        <v>972</v>
      </c>
      <c r="J539" s="426">
        <v>100</v>
      </c>
      <c r="K539" s="654" t="s">
        <v>242</v>
      </c>
      <c r="L539" s="848" t="s">
        <v>774</v>
      </c>
      <c r="M539" s="696"/>
      <c r="N539" s="39"/>
      <c r="O539" s="39"/>
    </row>
    <row r="540" spans="1:15" s="37" customFormat="1" ht="24" customHeight="1" thickBot="1">
      <c r="A540" s="716"/>
      <c r="B540" s="718"/>
      <c r="C540" s="720"/>
      <c r="D540" s="722"/>
      <c r="E540" s="1036"/>
      <c r="F540" s="391" t="s">
        <v>385</v>
      </c>
      <c r="G540" s="548" t="s">
        <v>817</v>
      </c>
      <c r="H540" s="591" t="s">
        <v>496</v>
      </c>
      <c r="I540" s="548" t="s">
        <v>578</v>
      </c>
      <c r="J540" s="501">
        <v>10</v>
      </c>
      <c r="K540" s="651" t="s">
        <v>224</v>
      </c>
      <c r="L540" s="847"/>
      <c r="M540" s="702"/>
      <c r="N540" s="39"/>
      <c r="O540" s="39"/>
    </row>
    <row r="541" spans="1:15" s="37" customFormat="1" ht="19.5" customHeight="1">
      <c r="A541" s="715">
        <v>6</v>
      </c>
      <c r="B541" s="717" t="s">
        <v>8</v>
      </c>
      <c r="C541" s="719" t="s">
        <v>9</v>
      </c>
      <c r="D541" s="721" t="s">
        <v>21</v>
      </c>
      <c r="E541" s="1034" t="s">
        <v>786</v>
      </c>
      <c r="F541" s="393" t="s">
        <v>385</v>
      </c>
      <c r="G541" s="480" t="s">
        <v>819</v>
      </c>
      <c r="H541" s="857" t="s">
        <v>450</v>
      </c>
      <c r="I541" s="472" t="s">
        <v>820</v>
      </c>
      <c r="J541" s="426">
        <v>1</v>
      </c>
      <c r="K541" s="426" t="s">
        <v>222</v>
      </c>
      <c r="L541" s="410" t="s">
        <v>18</v>
      </c>
      <c r="M541" s="79">
        <v>42</v>
      </c>
      <c r="N541" s="39"/>
      <c r="O541" s="39"/>
    </row>
    <row r="542" spans="1:15" s="37" customFormat="1" ht="19.5" customHeight="1">
      <c r="A542" s="1094"/>
      <c r="B542" s="758"/>
      <c r="C542" s="759"/>
      <c r="D542" s="760"/>
      <c r="E542" s="1035"/>
      <c r="F542" s="895" t="s">
        <v>403</v>
      </c>
      <c r="G542" s="481" t="s">
        <v>817</v>
      </c>
      <c r="H542" s="858"/>
      <c r="I542" s="1191" t="s">
        <v>821</v>
      </c>
      <c r="J542" s="841">
        <v>1</v>
      </c>
      <c r="K542" s="841" t="s">
        <v>224</v>
      </c>
      <c r="L542" s="412" t="s">
        <v>32</v>
      </c>
      <c r="M542" s="80">
        <v>25.2</v>
      </c>
      <c r="N542" s="39"/>
      <c r="O542" s="39"/>
    </row>
    <row r="543" spans="1:15" s="37" customFormat="1" ht="20.25" customHeight="1" thickBot="1">
      <c r="A543" s="716"/>
      <c r="B543" s="718"/>
      <c r="C543" s="720"/>
      <c r="D543" s="722"/>
      <c r="E543" s="1036"/>
      <c r="F543" s="896"/>
      <c r="G543" s="482"/>
      <c r="H543" s="896"/>
      <c r="I543" s="1099"/>
      <c r="J543" s="710"/>
      <c r="K543" s="710"/>
      <c r="L543" s="389" t="s">
        <v>29</v>
      </c>
      <c r="M543" s="362">
        <v>142.8</v>
      </c>
      <c r="N543" s="39"/>
      <c r="O543" s="39"/>
    </row>
    <row r="544" spans="1:14" s="37" customFormat="1" ht="21.75" customHeight="1">
      <c r="A544" s="715">
        <v>6</v>
      </c>
      <c r="B544" s="763">
        <v>1</v>
      </c>
      <c r="C544" s="810">
        <v>3</v>
      </c>
      <c r="D544" s="749">
        <v>9</v>
      </c>
      <c r="E544" s="706" t="s">
        <v>503</v>
      </c>
      <c r="F544" s="706" t="s">
        <v>385</v>
      </c>
      <c r="G544" s="706" t="s">
        <v>573</v>
      </c>
      <c r="H544" s="706" t="s">
        <v>496</v>
      </c>
      <c r="I544" s="706" t="s">
        <v>744</v>
      </c>
      <c r="J544" s="686">
        <v>42</v>
      </c>
      <c r="K544" s="686" t="s">
        <v>223</v>
      </c>
      <c r="L544" s="278" t="s">
        <v>18</v>
      </c>
      <c r="M544" s="72">
        <v>25</v>
      </c>
      <c r="N544" s="325"/>
    </row>
    <row r="545" spans="1:13" s="37" customFormat="1" ht="32.25" customHeight="1" thickBot="1">
      <c r="A545" s="716"/>
      <c r="B545" s="764"/>
      <c r="C545" s="811"/>
      <c r="D545" s="751"/>
      <c r="E545" s="708"/>
      <c r="F545" s="708"/>
      <c r="G545" s="708"/>
      <c r="H545" s="708"/>
      <c r="I545" s="708"/>
      <c r="J545" s="741"/>
      <c r="K545" s="741"/>
      <c r="L545" s="316" t="s">
        <v>32</v>
      </c>
      <c r="M545" s="306">
        <v>26.1</v>
      </c>
    </row>
    <row r="546" spans="1:13" s="28" customFormat="1" ht="14.25" customHeight="1">
      <c r="A546" s="143"/>
      <c r="B546" s="132" t="s">
        <v>8</v>
      </c>
      <c r="C546" s="134" t="s">
        <v>9</v>
      </c>
      <c r="D546" s="1043" t="s">
        <v>5</v>
      </c>
      <c r="E546" s="1043"/>
      <c r="F546" s="1043"/>
      <c r="G546" s="195"/>
      <c r="H546" s="195"/>
      <c r="I546" s="192" t="s">
        <v>14</v>
      </c>
      <c r="J546" s="164" t="s">
        <v>14</v>
      </c>
      <c r="K546" s="164"/>
      <c r="L546" s="164"/>
      <c r="M546" s="163">
        <f>SUM(M538:M545)</f>
        <v>381.1</v>
      </c>
    </row>
    <row r="547" spans="1:18" s="37" customFormat="1" ht="15" customHeight="1" thickBot="1">
      <c r="A547" s="145"/>
      <c r="B547" s="133" t="s">
        <v>8</v>
      </c>
      <c r="C547" s="135" t="s">
        <v>11</v>
      </c>
      <c r="D547" s="893" t="s">
        <v>191</v>
      </c>
      <c r="E547" s="893"/>
      <c r="F547" s="893"/>
      <c r="G547" s="893"/>
      <c r="H547" s="893"/>
      <c r="I547" s="893"/>
      <c r="J547" s="893"/>
      <c r="K547" s="193"/>
      <c r="L547" s="193"/>
      <c r="M547" s="194"/>
      <c r="P547" s="40"/>
      <c r="Q547" s="40"/>
      <c r="R547" s="40"/>
    </row>
    <row r="548" spans="1:13" s="37" customFormat="1" ht="41.25" customHeight="1">
      <c r="A548" s="1090">
        <v>6</v>
      </c>
      <c r="B548" s="767" t="s">
        <v>8</v>
      </c>
      <c r="C548" s="771" t="s">
        <v>11</v>
      </c>
      <c r="D548" s="779" t="s">
        <v>8</v>
      </c>
      <c r="E548" s="1023" t="s">
        <v>192</v>
      </c>
      <c r="F548" s="1044" t="s">
        <v>385</v>
      </c>
      <c r="G548" s="484" t="s">
        <v>822</v>
      </c>
      <c r="H548" s="857" t="s">
        <v>513</v>
      </c>
      <c r="I548" s="485" t="s">
        <v>632</v>
      </c>
      <c r="J548" s="486">
        <v>70</v>
      </c>
      <c r="K548" s="426" t="s">
        <v>233</v>
      </c>
      <c r="L548" s="848" t="s">
        <v>193</v>
      </c>
      <c r="M548" s="696">
        <v>860</v>
      </c>
    </row>
    <row r="549" spans="1:13" s="37" customFormat="1" ht="27.75" customHeight="1">
      <c r="A549" s="1091"/>
      <c r="B549" s="768"/>
      <c r="C549" s="772"/>
      <c r="D549" s="780"/>
      <c r="E549" s="1025"/>
      <c r="F549" s="1045"/>
      <c r="G549" s="484" t="s">
        <v>515</v>
      </c>
      <c r="H549" s="858"/>
      <c r="I549" s="485" t="s">
        <v>632</v>
      </c>
      <c r="J549" s="487">
        <v>100</v>
      </c>
      <c r="K549" s="430" t="s">
        <v>280</v>
      </c>
      <c r="L549" s="846"/>
      <c r="M549" s="843"/>
    </row>
    <row r="550" spans="1:13" s="37" customFormat="1" ht="33" customHeight="1">
      <c r="A550" s="1091"/>
      <c r="B550" s="768"/>
      <c r="C550" s="772"/>
      <c r="D550" s="780"/>
      <c r="E550" s="1025"/>
      <c r="F550" s="1045"/>
      <c r="G550" s="484" t="s">
        <v>823</v>
      </c>
      <c r="H550" s="858"/>
      <c r="I550" s="485" t="s">
        <v>633</v>
      </c>
      <c r="J550" s="487">
        <v>100</v>
      </c>
      <c r="K550" s="430" t="s">
        <v>514</v>
      </c>
      <c r="L550" s="846"/>
      <c r="M550" s="843"/>
    </row>
    <row r="551" spans="1:13" s="37" customFormat="1" ht="33" customHeight="1">
      <c r="A551" s="1091"/>
      <c r="B551" s="768"/>
      <c r="C551" s="772"/>
      <c r="D551" s="780"/>
      <c r="E551" s="1025"/>
      <c r="F551" s="1045"/>
      <c r="G551" s="488" t="s">
        <v>826</v>
      </c>
      <c r="H551" s="858"/>
      <c r="I551" s="489" t="s">
        <v>827</v>
      </c>
      <c r="J551" s="487">
        <v>100</v>
      </c>
      <c r="K551" s="430" t="s">
        <v>225</v>
      </c>
      <c r="L551" s="846"/>
      <c r="M551" s="843"/>
    </row>
    <row r="552" spans="1:13" s="37" customFormat="1" ht="38.25" customHeight="1" thickBot="1">
      <c r="A552" s="1091"/>
      <c r="B552" s="768"/>
      <c r="C552" s="772"/>
      <c r="D552" s="780"/>
      <c r="E552" s="1025"/>
      <c r="F552" s="1045"/>
      <c r="G552" s="488" t="s">
        <v>824</v>
      </c>
      <c r="H552" s="858"/>
      <c r="I552" s="489" t="s">
        <v>632</v>
      </c>
      <c r="J552" s="487">
        <v>100</v>
      </c>
      <c r="K552" s="430" t="s">
        <v>233</v>
      </c>
      <c r="L552" s="846"/>
      <c r="M552" s="843"/>
    </row>
    <row r="553" spans="1:13" s="37" customFormat="1" ht="24" customHeight="1">
      <c r="A553" s="1090">
        <v>6</v>
      </c>
      <c r="B553" s="767" t="s">
        <v>8</v>
      </c>
      <c r="C553" s="771" t="s">
        <v>11</v>
      </c>
      <c r="D553" s="779" t="s">
        <v>10</v>
      </c>
      <c r="E553" s="1023" t="s">
        <v>194</v>
      </c>
      <c r="F553" s="1044" t="s">
        <v>385</v>
      </c>
      <c r="G553" s="480" t="s">
        <v>264</v>
      </c>
      <c r="H553" s="857" t="s">
        <v>462</v>
      </c>
      <c r="I553" s="472" t="s">
        <v>265</v>
      </c>
      <c r="J553" s="426">
        <v>41</v>
      </c>
      <c r="K553" s="426" t="s">
        <v>223</v>
      </c>
      <c r="L553" s="848" t="s">
        <v>193</v>
      </c>
      <c r="M553" s="696">
        <v>480</v>
      </c>
    </row>
    <row r="554" spans="1:13" s="37" customFormat="1" ht="24" customHeight="1">
      <c r="A554" s="1091"/>
      <c r="B554" s="768"/>
      <c r="C554" s="772"/>
      <c r="D554" s="780"/>
      <c r="E554" s="1025"/>
      <c r="F554" s="1045"/>
      <c r="G554" s="478" t="s">
        <v>266</v>
      </c>
      <c r="H554" s="858"/>
      <c r="I554" s="490" t="s">
        <v>267</v>
      </c>
      <c r="J554" s="430">
        <v>756.7</v>
      </c>
      <c r="K554" s="430" t="s">
        <v>223</v>
      </c>
      <c r="L554" s="846"/>
      <c r="M554" s="843"/>
    </row>
    <row r="555" spans="1:13" s="37" customFormat="1" ht="24" customHeight="1">
      <c r="A555" s="1091"/>
      <c r="B555" s="768"/>
      <c r="C555" s="772"/>
      <c r="D555" s="780"/>
      <c r="E555" s="1025"/>
      <c r="F555" s="1045"/>
      <c r="G555" s="491" t="s">
        <v>268</v>
      </c>
      <c r="H555" s="858"/>
      <c r="I555" s="490" t="s">
        <v>634</v>
      </c>
      <c r="J555" s="430">
        <v>40.5</v>
      </c>
      <c r="K555" s="430" t="s">
        <v>223</v>
      </c>
      <c r="L555" s="846"/>
      <c r="M555" s="843"/>
    </row>
    <row r="556" spans="1:13" s="37" customFormat="1" ht="24" customHeight="1">
      <c r="A556" s="1091"/>
      <c r="B556" s="768"/>
      <c r="C556" s="772"/>
      <c r="D556" s="780"/>
      <c r="E556" s="1025"/>
      <c r="F556" s="1045"/>
      <c r="G556" s="478" t="s">
        <v>269</v>
      </c>
      <c r="H556" s="858"/>
      <c r="I556" s="490" t="s">
        <v>635</v>
      </c>
      <c r="J556" s="430">
        <v>69.5</v>
      </c>
      <c r="K556" s="430" t="s">
        <v>223</v>
      </c>
      <c r="L556" s="846"/>
      <c r="M556" s="843"/>
    </row>
    <row r="557" spans="1:13" s="37" customFormat="1" ht="24" customHeight="1">
      <c r="A557" s="1091"/>
      <c r="B557" s="768"/>
      <c r="C557" s="772"/>
      <c r="D557" s="780"/>
      <c r="E557" s="1025"/>
      <c r="F557" s="1045"/>
      <c r="G557" s="491" t="s">
        <v>270</v>
      </c>
      <c r="H557" s="858"/>
      <c r="I557" s="490" t="s">
        <v>966</v>
      </c>
      <c r="J557" s="430">
        <v>2200</v>
      </c>
      <c r="K557" s="430" t="s">
        <v>223</v>
      </c>
      <c r="L557" s="846"/>
      <c r="M557" s="843"/>
    </row>
    <row r="558" spans="1:13" s="37" customFormat="1" ht="24" customHeight="1">
      <c r="A558" s="1091"/>
      <c r="B558" s="768"/>
      <c r="C558" s="772"/>
      <c r="D558" s="780"/>
      <c r="E558" s="1025"/>
      <c r="F558" s="1045"/>
      <c r="G558" s="895" t="s">
        <v>545</v>
      </c>
      <c r="H558" s="858"/>
      <c r="I558" s="490" t="s">
        <v>967</v>
      </c>
      <c r="J558" s="430">
        <v>480</v>
      </c>
      <c r="K558" s="430" t="s">
        <v>223</v>
      </c>
      <c r="L558" s="892"/>
      <c r="M558" s="697"/>
    </row>
    <row r="559" spans="1:13" s="37" customFormat="1" ht="24" customHeight="1">
      <c r="A559" s="1091"/>
      <c r="B559" s="768"/>
      <c r="C559" s="772"/>
      <c r="D559" s="780"/>
      <c r="E559" s="1025"/>
      <c r="F559" s="1045"/>
      <c r="G559" s="858"/>
      <c r="H559" s="858"/>
      <c r="I559" s="490" t="s">
        <v>636</v>
      </c>
      <c r="J559" s="430">
        <v>200</v>
      </c>
      <c r="K559" s="430" t="s">
        <v>223</v>
      </c>
      <c r="L559" s="846" t="s">
        <v>18</v>
      </c>
      <c r="M559" s="843">
        <v>100</v>
      </c>
    </row>
    <row r="560" spans="1:13" s="37" customFormat="1" ht="24" customHeight="1">
      <c r="A560" s="1091"/>
      <c r="B560" s="768"/>
      <c r="C560" s="772"/>
      <c r="D560" s="780"/>
      <c r="E560" s="1025"/>
      <c r="F560" s="1045"/>
      <c r="G560" s="1072"/>
      <c r="H560" s="858"/>
      <c r="I560" s="490" t="s">
        <v>637</v>
      </c>
      <c r="J560" s="430">
        <v>2</v>
      </c>
      <c r="K560" s="430" t="s">
        <v>223</v>
      </c>
      <c r="L560" s="846"/>
      <c r="M560" s="843"/>
    </row>
    <row r="561" spans="1:13" s="37" customFormat="1" ht="24" customHeight="1">
      <c r="A561" s="1091"/>
      <c r="B561" s="768"/>
      <c r="C561" s="772"/>
      <c r="D561" s="780"/>
      <c r="E561" s="1025"/>
      <c r="F561" s="1045"/>
      <c r="G561" s="478" t="s">
        <v>271</v>
      </c>
      <c r="H561" s="858"/>
      <c r="I561" s="490" t="s">
        <v>745</v>
      </c>
      <c r="J561" s="430">
        <v>10</v>
      </c>
      <c r="K561" s="430" t="s">
        <v>223</v>
      </c>
      <c r="L561" s="846"/>
      <c r="M561" s="843"/>
    </row>
    <row r="562" spans="1:13" s="37" customFormat="1" ht="24" customHeight="1">
      <c r="A562" s="1091"/>
      <c r="B562" s="768"/>
      <c r="C562" s="772"/>
      <c r="D562" s="780"/>
      <c r="E562" s="1025"/>
      <c r="F562" s="1045"/>
      <c r="G562" s="491" t="s">
        <v>272</v>
      </c>
      <c r="H562" s="858"/>
      <c r="I562" s="490" t="s">
        <v>638</v>
      </c>
      <c r="J562" s="430">
        <v>826.17</v>
      </c>
      <c r="K562" s="430" t="s">
        <v>223</v>
      </c>
      <c r="L562" s="846"/>
      <c r="M562" s="843"/>
    </row>
    <row r="563" spans="1:13" s="37" customFormat="1" ht="24" customHeight="1">
      <c r="A563" s="1091"/>
      <c r="B563" s="768"/>
      <c r="C563" s="772"/>
      <c r="D563" s="780"/>
      <c r="E563" s="1025"/>
      <c r="F563" s="1045"/>
      <c r="G563" s="491" t="s">
        <v>273</v>
      </c>
      <c r="H563" s="858"/>
      <c r="I563" s="490" t="s">
        <v>639</v>
      </c>
      <c r="J563" s="430">
        <v>81.5</v>
      </c>
      <c r="K563" s="430" t="s">
        <v>223</v>
      </c>
      <c r="L563" s="846"/>
      <c r="M563" s="843"/>
    </row>
    <row r="564" spans="1:13" s="37" customFormat="1" ht="24" customHeight="1">
      <c r="A564" s="1091"/>
      <c r="B564" s="768"/>
      <c r="C564" s="772"/>
      <c r="D564" s="780"/>
      <c r="E564" s="1025"/>
      <c r="F564" s="1045"/>
      <c r="G564" s="491" t="s">
        <v>274</v>
      </c>
      <c r="H564" s="858"/>
      <c r="I564" s="490" t="s">
        <v>640</v>
      </c>
      <c r="J564" s="430">
        <v>4</v>
      </c>
      <c r="K564" s="430" t="s">
        <v>223</v>
      </c>
      <c r="L564" s="846"/>
      <c r="M564" s="843"/>
    </row>
    <row r="565" spans="1:13" s="37" customFormat="1" ht="19.5" customHeight="1" thickBot="1">
      <c r="A565" s="1093"/>
      <c r="B565" s="770"/>
      <c r="C565" s="774"/>
      <c r="D565" s="787"/>
      <c r="E565" s="1027"/>
      <c r="F565" s="1046"/>
      <c r="G565" s="492" t="s">
        <v>275</v>
      </c>
      <c r="H565" s="896"/>
      <c r="I565" s="493" t="s">
        <v>623</v>
      </c>
      <c r="J565" s="433">
        <v>150</v>
      </c>
      <c r="K565" s="433" t="s">
        <v>223</v>
      </c>
      <c r="L565" s="847"/>
      <c r="M565" s="702"/>
    </row>
    <row r="566" spans="1:13" s="12" customFormat="1" ht="19.5" customHeight="1">
      <c r="A566" s="1090">
        <v>6</v>
      </c>
      <c r="B566" s="767" t="s">
        <v>8</v>
      </c>
      <c r="C566" s="771" t="s">
        <v>11</v>
      </c>
      <c r="D566" s="779" t="s">
        <v>11</v>
      </c>
      <c r="E566" s="781" t="s">
        <v>195</v>
      </c>
      <c r="F566" s="1122" t="s">
        <v>384</v>
      </c>
      <c r="G566" s="854" t="s">
        <v>516</v>
      </c>
      <c r="H566" s="854" t="s">
        <v>366</v>
      </c>
      <c r="I566" s="428" t="s">
        <v>855</v>
      </c>
      <c r="J566" s="424"/>
      <c r="K566" s="698" t="s">
        <v>233</v>
      </c>
      <c r="L566" s="246" t="s">
        <v>29</v>
      </c>
      <c r="M566" s="317">
        <v>549.7</v>
      </c>
    </row>
    <row r="567" spans="1:13" s="12" customFormat="1" ht="16.5" customHeight="1">
      <c r="A567" s="1091"/>
      <c r="B567" s="768"/>
      <c r="C567" s="772"/>
      <c r="D567" s="1040"/>
      <c r="E567" s="1041"/>
      <c r="F567" s="1123"/>
      <c r="G567" s="861"/>
      <c r="H567" s="855"/>
      <c r="I567" s="819" t="s">
        <v>856</v>
      </c>
      <c r="J567" s="841">
        <v>100</v>
      </c>
      <c r="K567" s="709"/>
      <c r="L567" s="110" t="s">
        <v>504</v>
      </c>
      <c r="M567" s="318">
        <v>30.2</v>
      </c>
    </row>
    <row r="568" spans="1:13" s="12" customFormat="1" ht="17.25" customHeight="1">
      <c r="A568" s="1091"/>
      <c r="B568" s="768"/>
      <c r="C568" s="772"/>
      <c r="D568" s="1040"/>
      <c r="E568" s="1041"/>
      <c r="F568" s="1123"/>
      <c r="G568" s="861"/>
      <c r="H568" s="856" t="s">
        <v>460</v>
      </c>
      <c r="I568" s="820"/>
      <c r="J568" s="842"/>
      <c r="K568" s="709"/>
      <c r="L568" s="110" t="s">
        <v>31</v>
      </c>
      <c r="M568" s="318">
        <v>76</v>
      </c>
    </row>
    <row r="569" spans="1:13" s="12" customFormat="1" ht="21" customHeight="1" thickBot="1">
      <c r="A569" s="1093"/>
      <c r="B569" s="770"/>
      <c r="C569" s="774"/>
      <c r="D569" s="814"/>
      <c r="E569" s="1042"/>
      <c r="F569" s="315" t="s">
        <v>385</v>
      </c>
      <c r="G569" s="862"/>
      <c r="H569" s="853"/>
      <c r="I569" s="462" t="s">
        <v>857</v>
      </c>
      <c r="J569" s="502">
        <v>50</v>
      </c>
      <c r="K569" s="710"/>
      <c r="L569" s="319" t="s">
        <v>30</v>
      </c>
      <c r="M569" s="320"/>
    </row>
    <row r="570" spans="1:13" s="12" customFormat="1" ht="25.5" customHeight="1">
      <c r="A570" s="1090">
        <v>6</v>
      </c>
      <c r="B570" s="767" t="s">
        <v>8</v>
      </c>
      <c r="C570" s="771" t="s">
        <v>11</v>
      </c>
      <c r="D570" s="779" t="s">
        <v>12</v>
      </c>
      <c r="E570" s="742" t="s">
        <v>208</v>
      </c>
      <c r="F570" s="1062" t="s">
        <v>384</v>
      </c>
      <c r="G570" s="851" t="s">
        <v>282</v>
      </c>
      <c r="H570" s="854" t="s">
        <v>431</v>
      </c>
      <c r="I570" s="706" t="s">
        <v>578</v>
      </c>
      <c r="J570" s="698">
        <v>100</v>
      </c>
      <c r="K570" s="698" t="s">
        <v>225</v>
      </c>
      <c r="L570" s="78" t="s">
        <v>29</v>
      </c>
      <c r="M570" s="107">
        <v>63.6</v>
      </c>
    </row>
    <row r="571" spans="1:13" s="12" customFormat="1" ht="21" customHeight="1">
      <c r="A571" s="1091"/>
      <c r="B571" s="768"/>
      <c r="C571" s="772"/>
      <c r="D571" s="1040"/>
      <c r="E571" s="1061"/>
      <c r="F571" s="1063"/>
      <c r="G571" s="852"/>
      <c r="H571" s="855"/>
      <c r="I571" s="707"/>
      <c r="J571" s="709"/>
      <c r="K571" s="709"/>
      <c r="L571" s="307" t="s">
        <v>31</v>
      </c>
      <c r="M571" s="321">
        <v>59</v>
      </c>
    </row>
    <row r="572" spans="1:13" s="12" customFormat="1" ht="27" customHeight="1">
      <c r="A572" s="1091"/>
      <c r="B572" s="768"/>
      <c r="C572" s="772"/>
      <c r="D572" s="1040"/>
      <c r="E572" s="1061"/>
      <c r="F572" s="1064" t="s">
        <v>411</v>
      </c>
      <c r="G572" s="852"/>
      <c r="H572" s="856" t="s">
        <v>460</v>
      </c>
      <c r="I572" s="707"/>
      <c r="J572" s="709"/>
      <c r="K572" s="709"/>
      <c r="L572" s="850" t="s">
        <v>504</v>
      </c>
      <c r="M572" s="844">
        <v>7.7</v>
      </c>
    </row>
    <row r="573" spans="1:13" s="4" customFormat="1" ht="17.25" customHeight="1" thickBot="1">
      <c r="A573" s="1093"/>
      <c r="B573" s="770"/>
      <c r="C573" s="774"/>
      <c r="D573" s="814"/>
      <c r="E573" s="950"/>
      <c r="F573" s="1065"/>
      <c r="G573" s="853"/>
      <c r="H573" s="853"/>
      <c r="I573" s="708"/>
      <c r="J573" s="710"/>
      <c r="K573" s="710"/>
      <c r="L573" s="701"/>
      <c r="M573" s="845"/>
    </row>
    <row r="574" spans="1:13" s="4" customFormat="1" ht="40.5" customHeight="1">
      <c r="A574" s="1090">
        <v>6</v>
      </c>
      <c r="B574" s="717" t="s">
        <v>8</v>
      </c>
      <c r="C574" s="719" t="s">
        <v>11</v>
      </c>
      <c r="D574" s="779" t="s">
        <v>48</v>
      </c>
      <c r="E574" s="742" t="s">
        <v>196</v>
      </c>
      <c r="F574" s="103" t="s">
        <v>384</v>
      </c>
      <c r="G574" s="854" t="s">
        <v>858</v>
      </c>
      <c r="H574" s="550" t="s">
        <v>861</v>
      </c>
      <c r="I574" s="731" t="s">
        <v>626</v>
      </c>
      <c r="J574" s="698">
        <v>100</v>
      </c>
      <c r="K574" s="698" t="s">
        <v>242</v>
      </c>
      <c r="L574" s="78" t="s">
        <v>29</v>
      </c>
      <c r="M574" s="107"/>
    </row>
    <row r="575" spans="1:13" s="4" customFormat="1" ht="15" customHeight="1">
      <c r="A575" s="1094"/>
      <c r="B575" s="758"/>
      <c r="C575" s="759"/>
      <c r="D575" s="760"/>
      <c r="E575" s="752"/>
      <c r="F575" s="504" t="s">
        <v>409</v>
      </c>
      <c r="G575" s="855"/>
      <c r="H575" s="546" t="s">
        <v>581</v>
      </c>
      <c r="I575" s="820"/>
      <c r="J575" s="842"/>
      <c r="K575" s="842"/>
      <c r="L575" s="256"/>
      <c r="M575" s="510"/>
    </row>
    <row r="576" spans="1:13" s="4" customFormat="1" ht="25.5" customHeight="1" thickBot="1">
      <c r="A576" s="1093"/>
      <c r="B576" s="718"/>
      <c r="C576" s="720"/>
      <c r="D576" s="814"/>
      <c r="E576" s="950"/>
      <c r="F576" s="108" t="s">
        <v>385</v>
      </c>
      <c r="G576" s="508" t="s">
        <v>859</v>
      </c>
      <c r="H576" s="508" t="s">
        <v>860</v>
      </c>
      <c r="I576" s="462" t="s">
        <v>848</v>
      </c>
      <c r="J576" s="502">
        <v>1</v>
      </c>
      <c r="K576" s="502" t="s">
        <v>242</v>
      </c>
      <c r="L576" s="82" t="s">
        <v>31</v>
      </c>
      <c r="M576" s="109"/>
    </row>
    <row r="577" spans="1:13" s="12" customFormat="1" ht="15" customHeight="1">
      <c r="A577" s="196"/>
      <c r="B577" s="132" t="s">
        <v>8</v>
      </c>
      <c r="C577" s="134" t="s">
        <v>11</v>
      </c>
      <c r="D577" s="1043" t="s">
        <v>5</v>
      </c>
      <c r="E577" s="1043"/>
      <c r="F577" s="1043"/>
      <c r="G577" s="195"/>
      <c r="H577" s="195"/>
      <c r="I577" s="192" t="s">
        <v>14</v>
      </c>
      <c r="J577" s="164" t="s">
        <v>14</v>
      </c>
      <c r="K577" s="164"/>
      <c r="L577" s="164"/>
      <c r="M577" s="163">
        <f>SUM(M548:M576)</f>
        <v>2226.2</v>
      </c>
    </row>
    <row r="578" spans="1:13" s="12" customFormat="1" ht="19.5" customHeight="1">
      <c r="A578" s="197"/>
      <c r="B578" s="11" t="s">
        <v>8</v>
      </c>
      <c r="C578" s="989" t="s">
        <v>6</v>
      </c>
      <c r="D578" s="1059"/>
      <c r="E578" s="1059"/>
      <c r="F578" s="1060"/>
      <c r="G578" s="49"/>
      <c r="H578" s="49"/>
      <c r="I578" s="23" t="s">
        <v>14</v>
      </c>
      <c r="J578" s="24" t="s">
        <v>14</v>
      </c>
      <c r="K578" s="24"/>
      <c r="L578" s="24"/>
      <c r="M578" s="157">
        <f>M483+M536+M546+M577</f>
        <v>4796.7</v>
      </c>
    </row>
    <row r="579" spans="1:13" s="12" customFormat="1" ht="16.5" customHeight="1">
      <c r="A579" s="197"/>
      <c r="B579" s="9" t="s">
        <v>10</v>
      </c>
      <c r="C579" s="1053" t="s">
        <v>197</v>
      </c>
      <c r="D579" s="1054"/>
      <c r="E579" s="1054"/>
      <c r="F579" s="1054"/>
      <c r="G579" s="1054"/>
      <c r="H579" s="1054"/>
      <c r="I579" s="1054"/>
      <c r="J579" s="1055"/>
      <c r="K579" s="10"/>
      <c r="L579" s="10"/>
      <c r="M579" s="147"/>
    </row>
    <row r="580" spans="1:13" s="12" customFormat="1" ht="18.75" customHeight="1" thickBot="1">
      <c r="A580" s="337"/>
      <c r="B580" s="46" t="s">
        <v>10</v>
      </c>
      <c r="C580" s="45" t="s">
        <v>8</v>
      </c>
      <c r="D580" s="1056" t="s">
        <v>198</v>
      </c>
      <c r="E580" s="1057"/>
      <c r="F580" s="1057"/>
      <c r="G580" s="1057"/>
      <c r="H580" s="1057"/>
      <c r="I580" s="1057"/>
      <c r="J580" s="1057"/>
      <c r="K580" s="338"/>
      <c r="L580" s="338"/>
      <c r="M580" s="339"/>
    </row>
    <row r="581" spans="1:13" s="12" customFormat="1" ht="21.75" customHeight="1">
      <c r="A581" s="715">
        <v>6</v>
      </c>
      <c r="B581" s="717" t="s">
        <v>10</v>
      </c>
      <c r="C581" s="719" t="s">
        <v>8</v>
      </c>
      <c r="D581" s="721" t="s">
        <v>9</v>
      </c>
      <c r="E581" s="723" t="s">
        <v>199</v>
      </c>
      <c r="F581" s="725" t="s">
        <v>398</v>
      </c>
      <c r="G581" s="540" t="s">
        <v>538</v>
      </c>
      <c r="H581" s="727" t="s">
        <v>378</v>
      </c>
      <c r="I581" s="428" t="s">
        <v>877</v>
      </c>
      <c r="J581" s="426">
        <v>80</v>
      </c>
      <c r="K581" s="426" t="s">
        <v>223</v>
      </c>
      <c r="L581" s="700" t="s">
        <v>18</v>
      </c>
      <c r="M581" s="696">
        <v>26</v>
      </c>
    </row>
    <row r="582" spans="1:13" s="37" customFormat="1" ht="22.5" customHeight="1" thickBot="1">
      <c r="A582" s="716"/>
      <c r="B582" s="718"/>
      <c r="C582" s="720"/>
      <c r="D582" s="722"/>
      <c r="E582" s="724"/>
      <c r="F582" s="726"/>
      <c r="G582" s="593" t="s">
        <v>539</v>
      </c>
      <c r="H582" s="728"/>
      <c r="I582" s="464" t="s">
        <v>746</v>
      </c>
      <c r="J582" s="433">
        <v>20</v>
      </c>
      <c r="K582" s="433" t="s">
        <v>223</v>
      </c>
      <c r="L582" s="701"/>
      <c r="M582" s="702"/>
    </row>
    <row r="583" spans="1:13" s="28" customFormat="1" ht="15" customHeight="1">
      <c r="A583" s="311"/>
      <c r="B583" s="58" t="s">
        <v>10</v>
      </c>
      <c r="C583" s="59" t="s">
        <v>8</v>
      </c>
      <c r="D583" s="1058" t="s">
        <v>5</v>
      </c>
      <c r="E583" s="1058"/>
      <c r="F583" s="1058"/>
      <c r="G583" s="313"/>
      <c r="H583" s="313"/>
      <c r="I583" s="314" t="s">
        <v>14</v>
      </c>
      <c r="J583" s="312" t="s">
        <v>14</v>
      </c>
      <c r="K583" s="312"/>
      <c r="L583" s="312"/>
      <c r="M583" s="276">
        <f>M581</f>
        <v>26</v>
      </c>
    </row>
    <row r="584" spans="1:13" s="28" customFormat="1" ht="12" customHeight="1">
      <c r="A584" s="144"/>
      <c r="B584" s="11" t="s">
        <v>10</v>
      </c>
      <c r="C584" s="1047" t="s">
        <v>6</v>
      </c>
      <c r="D584" s="1048"/>
      <c r="E584" s="1048"/>
      <c r="F584" s="1049"/>
      <c r="G584" s="55"/>
      <c r="H584" s="55"/>
      <c r="I584" s="42" t="s">
        <v>14</v>
      </c>
      <c r="J584" s="41" t="s">
        <v>14</v>
      </c>
      <c r="K584" s="41"/>
      <c r="L584" s="41"/>
      <c r="M584" s="157">
        <f>M583</f>
        <v>26</v>
      </c>
    </row>
    <row r="585" spans="1:13" s="28" customFormat="1" ht="14.25" customHeight="1">
      <c r="A585" s="144"/>
      <c r="B585" s="1050" t="s">
        <v>7</v>
      </c>
      <c r="C585" s="1051"/>
      <c r="D585" s="1051"/>
      <c r="E585" s="1051"/>
      <c r="F585" s="1052"/>
      <c r="G585" s="56"/>
      <c r="H585" s="56"/>
      <c r="I585" s="44" t="s">
        <v>14</v>
      </c>
      <c r="J585" s="43" t="s">
        <v>14</v>
      </c>
      <c r="K585" s="43"/>
      <c r="L585" s="43"/>
      <c r="M585" s="158">
        <f>M578+M584</f>
        <v>4822.7</v>
      </c>
    </row>
    <row r="586" spans="1:13" ht="18.75" customHeight="1" thickBot="1">
      <c r="A586" s="198"/>
      <c r="B586" s="199"/>
      <c r="C586" s="199"/>
      <c r="D586" s="199"/>
      <c r="E586" s="199"/>
      <c r="F586" s="200"/>
      <c r="G586" s="200"/>
      <c r="H586" s="200"/>
      <c r="I586" s="201"/>
      <c r="J586" s="199"/>
      <c r="K586" s="199"/>
      <c r="L586" s="199"/>
      <c r="M586" s="250">
        <f>M49+M167+M203+M391+M451+M585</f>
        <v>21171.100000000002</v>
      </c>
    </row>
    <row r="589" ht="13.5" thickBot="1"/>
    <row r="590" spans="4:9" ht="12.75" customHeight="1">
      <c r="D590" s="1133" t="s">
        <v>414</v>
      </c>
      <c r="E590" s="238" t="s">
        <v>415</v>
      </c>
      <c r="F590" s="239" t="s">
        <v>18</v>
      </c>
      <c r="G590" s="231"/>
      <c r="H590" s="231"/>
      <c r="I590" s="232"/>
    </row>
    <row r="591" spans="4:9" ht="12.75">
      <c r="D591" s="1134"/>
      <c r="E591" s="228" t="s">
        <v>416</v>
      </c>
      <c r="F591" s="240" t="s">
        <v>17</v>
      </c>
      <c r="G591" s="231"/>
      <c r="H591" s="231"/>
      <c r="I591" s="232"/>
    </row>
    <row r="592" spans="4:9" ht="12.75" customHeight="1">
      <c r="D592" s="1134"/>
      <c r="E592" s="229" t="s">
        <v>417</v>
      </c>
      <c r="F592" s="240" t="s">
        <v>418</v>
      </c>
      <c r="G592" s="233"/>
      <c r="H592" s="233"/>
      <c r="I592" s="232"/>
    </row>
    <row r="593" spans="4:9" ht="12.75" customHeight="1">
      <c r="D593" s="1134"/>
      <c r="E593" s="229" t="s">
        <v>419</v>
      </c>
      <c r="F593" s="241" t="s">
        <v>420</v>
      </c>
      <c r="G593" s="233"/>
      <c r="H593" s="233"/>
      <c r="I593" s="232"/>
    </row>
    <row r="594" spans="4:9" ht="12.75">
      <c r="D594" s="1134"/>
      <c r="E594" s="228" t="s">
        <v>421</v>
      </c>
      <c r="F594" s="240" t="s">
        <v>19</v>
      </c>
      <c r="G594" s="231"/>
      <c r="H594" s="231"/>
      <c r="I594" s="232"/>
    </row>
    <row r="595" spans="4:9" ht="12.75">
      <c r="D595" s="1134"/>
      <c r="E595" s="230" t="s">
        <v>422</v>
      </c>
      <c r="F595" s="242" t="s">
        <v>29</v>
      </c>
      <c r="G595" s="234"/>
      <c r="H595" s="234"/>
      <c r="I595" s="235"/>
    </row>
    <row r="596" spans="4:9" ht="12.75">
      <c r="D596" s="1134"/>
      <c r="E596" s="230" t="s">
        <v>423</v>
      </c>
      <c r="F596" s="242" t="s">
        <v>32</v>
      </c>
      <c r="G596" s="234"/>
      <c r="H596" s="234"/>
      <c r="I596" s="235"/>
    </row>
    <row r="597" spans="4:9" ht="31.5" customHeight="1">
      <c r="D597" s="1134"/>
      <c r="E597" s="228" t="s">
        <v>424</v>
      </c>
      <c r="F597" s="243" t="s">
        <v>30</v>
      </c>
      <c r="G597" s="231"/>
      <c r="H597" s="231"/>
      <c r="I597" s="236"/>
    </row>
    <row r="598" spans="4:9" ht="21">
      <c r="D598" s="1134"/>
      <c r="E598" s="228" t="s">
        <v>425</v>
      </c>
      <c r="F598" s="240" t="s">
        <v>31</v>
      </c>
      <c r="G598" s="231"/>
      <c r="H598" s="231"/>
      <c r="I598" s="232"/>
    </row>
    <row r="599" spans="4:9" ht="21.75" customHeight="1">
      <c r="D599" s="1134"/>
      <c r="E599" s="228" t="s">
        <v>426</v>
      </c>
      <c r="F599" s="240" t="s">
        <v>427</v>
      </c>
      <c r="G599" s="231"/>
      <c r="H599" s="231"/>
      <c r="I599" s="232"/>
    </row>
    <row r="600" spans="4:9" ht="13.5" thickBot="1">
      <c r="D600" s="1135"/>
      <c r="E600" s="244" t="s">
        <v>428</v>
      </c>
      <c r="F600" s="245" t="s">
        <v>34</v>
      </c>
      <c r="G600" s="237"/>
      <c r="H600" s="237"/>
      <c r="I600" s="232"/>
    </row>
  </sheetData>
  <sheetProtection/>
  <mergeCells count="1209">
    <mergeCell ref="M500:M502"/>
    <mergeCell ref="G498:G499"/>
    <mergeCell ref="G500:G501"/>
    <mergeCell ref="I500:I501"/>
    <mergeCell ref="J500:J501"/>
    <mergeCell ref="K500:K501"/>
    <mergeCell ref="L500:L502"/>
    <mergeCell ref="J42:J43"/>
    <mergeCell ref="K42:K43"/>
    <mergeCell ref="G522:G524"/>
    <mergeCell ref="G487:G488"/>
    <mergeCell ref="H487:H488"/>
    <mergeCell ref="I487:I488"/>
    <mergeCell ref="J487:J488"/>
    <mergeCell ref="K487:K488"/>
    <mergeCell ref="J522:J524"/>
    <mergeCell ref="K478:K481"/>
    <mergeCell ref="G527:G530"/>
    <mergeCell ref="H527:H530"/>
    <mergeCell ref="I527:I530"/>
    <mergeCell ref="J527:J530"/>
    <mergeCell ref="K527:K530"/>
    <mergeCell ref="K431:K433"/>
    <mergeCell ref="H525:H526"/>
    <mergeCell ref="I525:I526"/>
    <mergeCell ref="F529:F530"/>
    <mergeCell ref="G525:G526"/>
    <mergeCell ref="G574:G575"/>
    <mergeCell ref="J574:J575"/>
    <mergeCell ref="I574:I575"/>
    <mergeCell ref="K574:K575"/>
    <mergeCell ref="J544:J545"/>
    <mergeCell ref="I542:I543"/>
    <mergeCell ref="J542:J543"/>
    <mergeCell ref="F525:F526"/>
    <mergeCell ref="D503:D505"/>
    <mergeCell ref="D489:D491"/>
    <mergeCell ref="J525:J526"/>
    <mergeCell ref="K525:K526"/>
    <mergeCell ref="K522:K524"/>
    <mergeCell ref="I522:I524"/>
    <mergeCell ref="K498:K499"/>
    <mergeCell ref="K516:K520"/>
    <mergeCell ref="I498:I499"/>
    <mergeCell ref="H516:H520"/>
    <mergeCell ref="D310:D311"/>
    <mergeCell ref="A487:A488"/>
    <mergeCell ref="B487:B488"/>
    <mergeCell ref="D487:D488"/>
    <mergeCell ref="C315:C318"/>
    <mergeCell ref="D315:D318"/>
    <mergeCell ref="A478:A481"/>
    <mergeCell ref="E315:E318"/>
    <mergeCell ref="F514:F515"/>
    <mergeCell ref="B539:B540"/>
    <mergeCell ref="B533:B535"/>
    <mergeCell ref="C533:C535"/>
    <mergeCell ref="A310:A311"/>
    <mergeCell ref="B310:B311"/>
    <mergeCell ref="C310:C311"/>
    <mergeCell ref="C492:C494"/>
    <mergeCell ref="C503:C505"/>
    <mergeCell ref="B498:B502"/>
    <mergeCell ref="B421:B428"/>
    <mergeCell ref="C539:C540"/>
    <mergeCell ref="M514:M515"/>
    <mergeCell ref="L517:L518"/>
    <mergeCell ref="M517:M518"/>
    <mergeCell ref="G531:G532"/>
    <mergeCell ref="D511:D515"/>
    <mergeCell ref="D522:D524"/>
    <mergeCell ref="C527:C530"/>
    <mergeCell ref="F518:F520"/>
    <mergeCell ref="F516:F517"/>
    <mergeCell ref="F511:F513"/>
    <mergeCell ref="H511:H515"/>
    <mergeCell ref="M507:M508"/>
    <mergeCell ref="L509:L510"/>
    <mergeCell ref="K506:K510"/>
    <mergeCell ref="M509:M510"/>
    <mergeCell ref="I506:I510"/>
    <mergeCell ref="J506:J510"/>
    <mergeCell ref="F485:F486"/>
    <mergeCell ref="G461:G465"/>
    <mergeCell ref="D483:F483"/>
    <mergeCell ref="F466:F467"/>
    <mergeCell ref="L479:L481"/>
    <mergeCell ref="M519:M520"/>
    <mergeCell ref="L512:L513"/>
    <mergeCell ref="M512:M513"/>
    <mergeCell ref="L514:L515"/>
    <mergeCell ref="F506:F508"/>
    <mergeCell ref="M331:M348"/>
    <mergeCell ref="M461:M462"/>
    <mergeCell ref="J471:J472"/>
    <mergeCell ref="G466:G467"/>
    <mergeCell ref="F455:F460"/>
    <mergeCell ref="H480:H481"/>
    <mergeCell ref="B312:B313"/>
    <mergeCell ref="C312:C313"/>
    <mergeCell ref="D312:D313"/>
    <mergeCell ref="E312:E313"/>
    <mergeCell ref="M315:M318"/>
    <mergeCell ref="M312:M313"/>
    <mergeCell ref="H312:H313"/>
    <mergeCell ref="I312:I313"/>
    <mergeCell ref="J312:J313"/>
    <mergeCell ref="C304:C306"/>
    <mergeCell ref="D263:D285"/>
    <mergeCell ref="B256:B260"/>
    <mergeCell ref="A261:A262"/>
    <mergeCell ref="A331:A348"/>
    <mergeCell ref="B331:B348"/>
    <mergeCell ref="A315:A318"/>
    <mergeCell ref="B315:B318"/>
    <mergeCell ref="A288:A298"/>
    <mergeCell ref="A312:A313"/>
    <mergeCell ref="G16:G17"/>
    <mergeCell ref="G33:G35"/>
    <mergeCell ref="G42:G43"/>
    <mergeCell ref="D21:D22"/>
    <mergeCell ref="D207:D211"/>
    <mergeCell ref="E192:E193"/>
    <mergeCell ref="E207:E211"/>
    <mergeCell ref="C202:F202"/>
    <mergeCell ref="D192:D193"/>
    <mergeCell ref="G195:G196"/>
    <mergeCell ref="E23:E25"/>
    <mergeCell ref="I33:I35"/>
    <mergeCell ref="H40:H41"/>
    <mergeCell ref="H42:H43"/>
    <mergeCell ref="I44:I46"/>
    <mergeCell ref="I42:I43"/>
    <mergeCell ref="C121:C122"/>
    <mergeCell ref="D216:D223"/>
    <mergeCell ref="C207:C211"/>
    <mergeCell ref="A263:A285"/>
    <mergeCell ref="D238:D241"/>
    <mergeCell ref="L86:L88"/>
    <mergeCell ref="L138:L142"/>
    <mergeCell ref="A256:A260"/>
    <mergeCell ref="K177:K179"/>
    <mergeCell ref="M197:M198"/>
    <mergeCell ref="M186:M187"/>
    <mergeCell ref="A254:A255"/>
    <mergeCell ref="D288:D298"/>
    <mergeCell ref="A286:A287"/>
    <mergeCell ref="D256:D260"/>
    <mergeCell ref="D236:D237"/>
    <mergeCell ref="L242:L243"/>
    <mergeCell ref="F175:F176"/>
    <mergeCell ref="H21:H22"/>
    <mergeCell ref="M183:M185"/>
    <mergeCell ref="L230:L235"/>
    <mergeCell ref="L78:L82"/>
    <mergeCell ref="L71:L73"/>
    <mergeCell ref="L23:L25"/>
    <mergeCell ref="J33:J35"/>
    <mergeCell ref="K33:K35"/>
    <mergeCell ref="F527:F528"/>
    <mergeCell ref="E498:E502"/>
    <mergeCell ref="E487:E488"/>
    <mergeCell ref="D498:D502"/>
    <mergeCell ref="J498:J499"/>
    <mergeCell ref="I2:M2"/>
    <mergeCell ref="I3:M3"/>
    <mergeCell ref="E331:E348"/>
    <mergeCell ref="F23:F25"/>
    <mergeCell ref="F21:F22"/>
    <mergeCell ref="L172:L174"/>
    <mergeCell ref="L186:L187"/>
    <mergeCell ref="E245:E252"/>
    <mergeCell ref="E183:E185"/>
    <mergeCell ref="L217:L223"/>
    <mergeCell ref="E224:E225"/>
    <mergeCell ref="E236:E237"/>
    <mergeCell ref="C205:J205"/>
    <mergeCell ref="I177:I179"/>
    <mergeCell ref="J177:J179"/>
    <mergeCell ref="D245:D252"/>
    <mergeCell ref="D224:D225"/>
    <mergeCell ref="A238:A241"/>
    <mergeCell ref="B242:B243"/>
    <mergeCell ref="C230:C235"/>
    <mergeCell ref="D227:F227"/>
    <mergeCell ref="C245:C252"/>
    <mergeCell ref="A236:A237"/>
    <mergeCell ref="A242:A243"/>
    <mergeCell ref="B245:B252"/>
    <mergeCell ref="F224:F225"/>
    <mergeCell ref="A230:A235"/>
    <mergeCell ref="D212:D214"/>
    <mergeCell ref="H44:H45"/>
    <mergeCell ref="E212:E214"/>
    <mergeCell ref="D199:F199"/>
    <mergeCell ref="C170:J170"/>
    <mergeCell ref="D206:J206"/>
    <mergeCell ref="F207:F211"/>
    <mergeCell ref="J44:J46"/>
    <mergeCell ref="M18:M19"/>
    <mergeCell ref="M23:M25"/>
    <mergeCell ref="M172:M174"/>
    <mergeCell ref="A16:A17"/>
    <mergeCell ref="B16:B17"/>
    <mergeCell ref="C16:C17"/>
    <mergeCell ref="D16:D17"/>
    <mergeCell ref="E16:E17"/>
    <mergeCell ref="M44:M46"/>
    <mergeCell ref="L18:L19"/>
    <mergeCell ref="L195:L196"/>
    <mergeCell ref="L40:L41"/>
    <mergeCell ref="L53:L62"/>
    <mergeCell ref="L63:L64"/>
    <mergeCell ref="K44:K46"/>
    <mergeCell ref="L183:L185"/>
    <mergeCell ref="L143:L148"/>
    <mergeCell ref="K195:K196"/>
    <mergeCell ref="K95:K98"/>
    <mergeCell ref="K99:K102"/>
    <mergeCell ref="B204:J204"/>
    <mergeCell ref="E216:E223"/>
    <mergeCell ref="M263:M285"/>
    <mergeCell ref="K279:K281"/>
    <mergeCell ref="K245:K252"/>
    <mergeCell ref="I284:I285"/>
    <mergeCell ref="M261:M262"/>
    <mergeCell ref="C256:C260"/>
    <mergeCell ref="L263:L285"/>
    <mergeCell ref="L224:L225"/>
    <mergeCell ref="M286:M287"/>
    <mergeCell ref="G295:G298"/>
    <mergeCell ref="G471:G472"/>
    <mergeCell ref="F299:F301"/>
    <mergeCell ref="H506:H510"/>
    <mergeCell ref="L461:L462"/>
    <mergeCell ref="M294:M298"/>
    <mergeCell ref="I295:I298"/>
    <mergeCell ref="M302:M303"/>
    <mergeCell ref="L288:L293"/>
    <mergeCell ref="J245:J252"/>
    <mergeCell ref="J291:J294"/>
    <mergeCell ref="D590:D600"/>
    <mergeCell ref="M326:M327"/>
    <mergeCell ref="D434:D437"/>
    <mergeCell ref="E434:E437"/>
    <mergeCell ref="M471:M476"/>
    <mergeCell ref="F404:F405"/>
    <mergeCell ref="E404:E405"/>
    <mergeCell ref="M349:M370"/>
    <mergeCell ref="K284:K285"/>
    <mergeCell ref="L261:L262"/>
    <mergeCell ref="J284:J285"/>
    <mergeCell ref="K261:K262"/>
    <mergeCell ref="I291:I294"/>
    <mergeCell ref="K291:K298"/>
    <mergeCell ref="J295:J298"/>
    <mergeCell ref="J261:J262"/>
    <mergeCell ref="I261:I262"/>
    <mergeCell ref="G245:G252"/>
    <mergeCell ref="G291:G294"/>
    <mergeCell ref="H245:H252"/>
    <mergeCell ref="G284:G285"/>
    <mergeCell ref="G288:G289"/>
    <mergeCell ref="F288:F290"/>
    <mergeCell ref="F256:F260"/>
    <mergeCell ref="G286:G287"/>
    <mergeCell ref="G261:G262"/>
    <mergeCell ref="H261:H262"/>
    <mergeCell ref="H279:H285"/>
    <mergeCell ref="I279:I281"/>
    <mergeCell ref="H522:H524"/>
    <mergeCell ref="G511:G515"/>
    <mergeCell ref="I511:I515"/>
    <mergeCell ref="J511:J515"/>
    <mergeCell ref="I516:I520"/>
    <mergeCell ref="J516:J520"/>
    <mergeCell ref="H478:H479"/>
    <mergeCell ref="G506:G510"/>
    <mergeCell ref="F566:F568"/>
    <mergeCell ref="D537:J537"/>
    <mergeCell ref="F522:F524"/>
    <mergeCell ref="F542:F543"/>
    <mergeCell ref="I567:I568"/>
    <mergeCell ref="H291:H298"/>
    <mergeCell ref="E522:E524"/>
    <mergeCell ref="F509:F510"/>
    <mergeCell ref="D516:D520"/>
    <mergeCell ref="D533:D535"/>
    <mergeCell ref="E527:E530"/>
    <mergeCell ref="H531:H532"/>
    <mergeCell ref="G516:G520"/>
    <mergeCell ref="E495:E497"/>
    <mergeCell ref="H553:H565"/>
    <mergeCell ref="H541:H543"/>
    <mergeCell ref="F548:F552"/>
    <mergeCell ref="E541:E543"/>
    <mergeCell ref="E533:E535"/>
    <mergeCell ref="E539:E540"/>
    <mergeCell ref="E396:E399"/>
    <mergeCell ref="H404:H405"/>
    <mergeCell ref="E485:E486"/>
    <mergeCell ref="G478:G481"/>
    <mergeCell ref="D454:J454"/>
    <mergeCell ref="G473:G474"/>
    <mergeCell ref="F471:F476"/>
    <mergeCell ref="D478:D481"/>
    <mergeCell ref="I431:I433"/>
    <mergeCell ref="H423:H424"/>
    <mergeCell ref="C455:C460"/>
    <mergeCell ref="C442:C444"/>
    <mergeCell ref="E516:E520"/>
    <mergeCell ref="E511:E515"/>
    <mergeCell ref="E489:E491"/>
    <mergeCell ref="E421:E428"/>
    <mergeCell ref="C487:C488"/>
    <mergeCell ref="D495:D497"/>
    <mergeCell ref="E506:E510"/>
    <mergeCell ref="E492:E494"/>
    <mergeCell ref="B516:B520"/>
    <mergeCell ref="C516:C520"/>
    <mergeCell ref="C511:C515"/>
    <mergeCell ref="C495:C497"/>
    <mergeCell ref="B492:B494"/>
    <mergeCell ref="B489:B491"/>
    <mergeCell ref="B495:B497"/>
    <mergeCell ref="H341:H348"/>
    <mergeCell ref="G341:G348"/>
    <mergeCell ref="D302:D303"/>
    <mergeCell ref="L326:L327"/>
    <mergeCell ref="L310:L311"/>
    <mergeCell ref="G312:G313"/>
    <mergeCell ref="K312:K313"/>
    <mergeCell ref="L312:L313"/>
    <mergeCell ref="F315:F318"/>
    <mergeCell ref="E373:E386"/>
    <mergeCell ref="B392:J392"/>
    <mergeCell ref="B393:J393"/>
    <mergeCell ref="C390:F390"/>
    <mergeCell ref="E400:E401"/>
    <mergeCell ref="B288:B298"/>
    <mergeCell ref="C331:C348"/>
    <mergeCell ref="E310:E311"/>
    <mergeCell ref="E288:E298"/>
    <mergeCell ref="F304:F306"/>
    <mergeCell ref="M256:M260"/>
    <mergeCell ref="M328:M329"/>
    <mergeCell ref="M254:M255"/>
    <mergeCell ref="L256:L260"/>
    <mergeCell ref="M114:M116"/>
    <mergeCell ref="C254:C255"/>
    <mergeCell ref="L315:L318"/>
    <mergeCell ref="D299:D301"/>
    <mergeCell ref="G279:G281"/>
    <mergeCell ref="J279:J281"/>
    <mergeCell ref="M74:M77"/>
    <mergeCell ref="M71:M73"/>
    <mergeCell ref="L42:L43"/>
    <mergeCell ref="L44:L46"/>
    <mergeCell ref="M84:M85"/>
    <mergeCell ref="M53:M62"/>
    <mergeCell ref="M42:M43"/>
    <mergeCell ref="M99:M102"/>
    <mergeCell ref="L109:L113"/>
    <mergeCell ref="L114:L116"/>
    <mergeCell ref="L99:L102"/>
    <mergeCell ref="M109:M113"/>
    <mergeCell ref="M40:M41"/>
    <mergeCell ref="M63:M64"/>
    <mergeCell ref="L65:L70"/>
    <mergeCell ref="M65:M70"/>
    <mergeCell ref="L74:L77"/>
    <mergeCell ref="A461:A470"/>
    <mergeCell ref="A404:A405"/>
    <mergeCell ref="A412:A415"/>
    <mergeCell ref="A326:A327"/>
    <mergeCell ref="M143:M148"/>
    <mergeCell ref="M307:M309"/>
    <mergeCell ref="L254:L255"/>
    <mergeCell ref="C418:F418"/>
    <mergeCell ref="B404:B405"/>
    <mergeCell ref="M238:M241"/>
    <mergeCell ref="A307:A309"/>
    <mergeCell ref="M131:M133"/>
    <mergeCell ref="M119:M120"/>
    <mergeCell ref="M138:M142"/>
    <mergeCell ref="M135:M136"/>
    <mergeCell ref="L135:L136"/>
    <mergeCell ref="M123:M124"/>
    <mergeCell ref="C299:C301"/>
    <mergeCell ref="G299:G301"/>
    <mergeCell ref="C286:C287"/>
    <mergeCell ref="M224:M225"/>
    <mergeCell ref="C489:C491"/>
    <mergeCell ref="A434:A437"/>
    <mergeCell ref="M236:M237"/>
    <mergeCell ref="A492:A494"/>
    <mergeCell ref="A446:A447"/>
    <mergeCell ref="C394:J394"/>
    <mergeCell ref="A471:A476"/>
    <mergeCell ref="A485:A486"/>
    <mergeCell ref="D485:D486"/>
    <mergeCell ref="B485:B486"/>
    <mergeCell ref="C485:C486"/>
    <mergeCell ref="E478:E481"/>
    <mergeCell ref="A570:A573"/>
    <mergeCell ref="A548:A552"/>
    <mergeCell ref="A522:A524"/>
    <mergeCell ref="A527:A530"/>
    <mergeCell ref="A566:A569"/>
    <mergeCell ref="B570:B573"/>
    <mergeCell ref="A489:A491"/>
    <mergeCell ref="A574:A576"/>
    <mergeCell ref="A544:A545"/>
    <mergeCell ref="A498:A502"/>
    <mergeCell ref="A503:A505"/>
    <mergeCell ref="A506:A510"/>
    <mergeCell ref="A541:A543"/>
    <mergeCell ref="A539:A540"/>
    <mergeCell ref="A553:A565"/>
    <mergeCell ref="A531:A532"/>
    <mergeCell ref="A516:A520"/>
    <mergeCell ref="A299:A301"/>
    <mergeCell ref="A302:A303"/>
    <mergeCell ref="A304:A306"/>
    <mergeCell ref="A328:A329"/>
    <mergeCell ref="A511:A515"/>
    <mergeCell ref="A533:A535"/>
    <mergeCell ref="A421:A428"/>
    <mergeCell ref="A455:A460"/>
    <mergeCell ref="A442:A444"/>
    <mergeCell ref="A495:A497"/>
    <mergeCell ref="B286:B287"/>
    <mergeCell ref="B349:B370"/>
    <mergeCell ref="A373:A386"/>
    <mergeCell ref="A396:A399"/>
    <mergeCell ref="A402:A403"/>
    <mergeCell ref="B254:B255"/>
    <mergeCell ref="B391:F391"/>
    <mergeCell ref="F396:F399"/>
    <mergeCell ref="C302:C303"/>
    <mergeCell ref="C396:C399"/>
    <mergeCell ref="C288:C298"/>
    <mergeCell ref="A525:A526"/>
    <mergeCell ref="A349:A370"/>
    <mergeCell ref="B299:B301"/>
    <mergeCell ref="C263:C285"/>
    <mergeCell ref="B304:B306"/>
    <mergeCell ref="C498:C502"/>
    <mergeCell ref="C522:C524"/>
    <mergeCell ref="B471:B476"/>
    <mergeCell ref="B478:B481"/>
    <mergeCell ref="B212:B214"/>
    <mergeCell ref="B216:B223"/>
    <mergeCell ref="A216:A223"/>
    <mergeCell ref="B236:B237"/>
    <mergeCell ref="B224:B225"/>
    <mergeCell ref="B230:B235"/>
    <mergeCell ref="A245:A252"/>
    <mergeCell ref="A160:A162"/>
    <mergeCell ref="A192:A193"/>
    <mergeCell ref="A207:A211"/>
    <mergeCell ref="A212:A214"/>
    <mergeCell ref="A224:A225"/>
    <mergeCell ref="A183:A185"/>
    <mergeCell ref="A177:A179"/>
    <mergeCell ref="A163:A164"/>
    <mergeCell ref="A197:A198"/>
    <mergeCell ref="B207:B211"/>
    <mergeCell ref="B238:B241"/>
    <mergeCell ref="A175:A176"/>
    <mergeCell ref="C183:C185"/>
    <mergeCell ref="B188:B189"/>
    <mergeCell ref="A188:A189"/>
    <mergeCell ref="C177:C179"/>
    <mergeCell ref="B177:B179"/>
    <mergeCell ref="B186:B187"/>
    <mergeCell ref="B175:B176"/>
    <mergeCell ref="B183:B185"/>
    <mergeCell ref="A109:A113"/>
    <mergeCell ref="B153:B155"/>
    <mergeCell ref="B118:B120"/>
    <mergeCell ref="A143:A148"/>
    <mergeCell ref="B93:B102"/>
    <mergeCell ref="B114:B116"/>
    <mergeCell ref="A134:A136"/>
    <mergeCell ref="A123:A124"/>
    <mergeCell ref="A121:A122"/>
    <mergeCell ref="B109:B113"/>
    <mergeCell ref="A9:A11"/>
    <mergeCell ref="A18:A19"/>
    <mergeCell ref="A21:A22"/>
    <mergeCell ref="A29:A32"/>
    <mergeCell ref="A104:A105"/>
    <mergeCell ref="A53:A62"/>
    <mergeCell ref="A93:A102"/>
    <mergeCell ref="A63:A64"/>
    <mergeCell ref="A33:A35"/>
    <mergeCell ref="A38:A39"/>
    <mergeCell ref="A195:A196"/>
    <mergeCell ref="A156:A157"/>
    <mergeCell ref="C175:C176"/>
    <mergeCell ref="A186:A187"/>
    <mergeCell ref="A138:A142"/>
    <mergeCell ref="A153:A155"/>
    <mergeCell ref="C186:C187"/>
    <mergeCell ref="C172:C174"/>
    <mergeCell ref="B160:B162"/>
    <mergeCell ref="A40:A43"/>
    <mergeCell ref="A65:A70"/>
    <mergeCell ref="A71:A73"/>
    <mergeCell ref="A44:A46"/>
    <mergeCell ref="A172:A174"/>
    <mergeCell ref="A86:A88"/>
    <mergeCell ref="A114:A116"/>
    <mergeCell ref="A74:A77"/>
    <mergeCell ref="A78:A82"/>
    <mergeCell ref="A83:A85"/>
    <mergeCell ref="A118:A120"/>
    <mergeCell ref="A89:A91"/>
    <mergeCell ref="B574:B576"/>
    <mergeCell ref="B548:B552"/>
    <mergeCell ref="D527:D530"/>
    <mergeCell ref="D536:F536"/>
    <mergeCell ref="D547:J547"/>
    <mergeCell ref="H568:H569"/>
    <mergeCell ref="D553:D565"/>
    <mergeCell ref="B527:B530"/>
    <mergeCell ref="L9:L11"/>
    <mergeCell ref="M230:M235"/>
    <mergeCell ref="D492:D494"/>
    <mergeCell ref="D506:D510"/>
    <mergeCell ref="D323:F323"/>
    <mergeCell ref="B203:F203"/>
    <mergeCell ref="D201:F201"/>
    <mergeCell ref="B503:B505"/>
    <mergeCell ref="B192:B193"/>
    <mergeCell ref="K9:K11"/>
    <mergeCell ref="C570:C573"/>
    <mergeCell ref="B553:B565"/>
    <mergeCell ref="C453:J453"/>
    <mergeCell ref="C553:C565"/>
    <mergeCell ref="C349:C370"/>
    <mergeCell ref="F544:F545"/>
    <mergeCell ref="G558:G560"/>
    <mergeCell ref="E548:E552"/>
    <mergeCell ref="B566:B569"/>
    <mergeCell ref="D570:D573"/>
    <mergeCell ref="E570:E573"/>
    <mergeCell ref="F570:F571"/>
    <mergeCell ref="F572:F573"/>
    <mergeCell ref="E553:E565"/>
    <mergeCell ref="D396:D399"/>
    <mergeCell ref="F400:F401"/>
    <mergeCell ref="E412:E415"/>
    <mergeCell ref="D412:D415"/>
    <mergeCell ref="E455:E460"/>
    <mergeCell ref="D421:D428"/>
    <mergeCell ref="C584:F584"/>
    <mergeCell ref="B585:F585"/>
    <mergeCell ref="C579:J579"/>
    <mergeCell ref="D580:J580"/>
    <mergeCell ref="D583:F583"/>
    <mergeCell ref="D574:D576"/>
    <mergeCell ref="E574:E576"/>
    <mergeCell ref="D577:F577"/>
    <mergeCell ref="C578:F578"/>
    <mergeCell ref="C574:C576"/>
    <mergeCell ref="C566:C569"/>
    <mergeCell ref="D566:D569"/>
    <mergeCell ref="E566:E569"/>
    <mergeCell ref="D544:D545"/>
    <mergeCell ref="E544:E545"/>
    <mergeCell ref="D546:F546"/>
    <mergeCell ref="F553:F565"/>
    <mergeCell ref="C548:C552"/>
    <mergeCell ref="D548:D552"/>
    <mergeCell ref="C544:C545"/>
    <mergeCell ref="B544:B545"/>
    <mergeCell ref="D539:D540"/>
    <mergeCell ref="B511:B515"/>
    <mergeCell ref="B506:B510"/>
    <mergeCell ref="C506:C510"/>
    <mergeCell ref="B522:B524"/>
    <mergeCell ref="B525:B526"/>
    <mergeCell ref="C525:C526"/>
    <mergeCell ref="B531:B532"/>
    <mergeCell ref="B541:B543"/>
    <mergeCell ref="D471:D476"/>
    <mergeCell ref="E471:E476"/>
    <mergeCell ref="J478:J481"/>
    <mergeCell ref="G426:G427"/>
    <mergeCell ref="C461:C470"/>
    <mergeCell ref="D461:D470"/>
    <mergeCell ref="H471:H476"/>
    <mergeCell ref="F469:F470"/>
    <mergeCell ref="F443:F444"/>
    <mergeCell ref="F439:F441"/>
    <mergeCell ref="D395:J395"/>
    <mergeCell ref="D373:D386"/>
    <mergeCell ref="J363:J370"/>
    <mergeCell ref="I400:I401"/>
    <mergeCell ref="C412:C415"/>
    <mergeCell ref="C471:C476"/>
    <mergeCell ref="E461:E470"/>
    <mergeCell ref="C419:J419"/>
    <mergeCell ref="D410:F410"/>
    <mergeCell ref="B452:J452"/>
    <mergeCell ref="F302:F303"/>
    <mergeCell ref="E299:E301"/>
    <mergeCell ref="E238:E241"/>
    <mergeCell ref="E328:E329"/>
    <mergeCell ref="B326:B327"/>
    <mergeCell ref="E326:E327"/>
    <mergeCell ref="B263:B285"/>
    <mergeCell ref="D242:D243"/>
    <mergeCell ref="E242:E243"/>
    <mergeCell ref="B307:B309"/>
    <mergeCell ref="C212:C214"/>
    <mergeCell ref="C242:C243"/>
    <mergeCell ref="C216:C223"/>
    <mergeCell ref="C236:C237"/>
    <mergeCell ref="C238:C241"/>
    <mergeCell ref="C224:C225"/>
    <mergeCell ref="D261:D262"/>
    <mergeCell ref="D286:D287"/>
    <mergeCell ref="F286:F287"/>
    <mergeCell ref="F242:F243"/>
    <mergeCell ref="D254:D255"/>
    <mergeCell ref="F230:F235"/>
    <mergeCell ref="D230:D235"/>
    <mergeCell ref="F263:F278"/>
    <mergeCell ref="F254:F255"/>
    <mergeCell ref="F238:F241"/>
    <mergeCell ref="J195:J196"/>
    <mergeCell ref="D190:F190"/>
    <mergeCell ref="J192:J193"/>
    <mergeCell ref="F183:F185"/>
    <mergeCell ref="H186:H187"/>
    <mergeCell ref="H183:H185"/>
    <mergeCell ref="F195:F196"/>
    <mergeCell ref="D183:D185"/>
    <mergeCell ref="I192:I193"/>
    <mergeCell ref="E109:E113"/>
    <mergeCell ref="H177:H179"/>
    <mergeCell ref="H188:H189"/>
    <mergeCell ref="D188:D189"/>
    <mergeCell ref="G192:G193"/>
    <mergeCell ref="F192:F193"/>
    <mergeCell ref="E188:E189"/>
    <mergeCell ref="E177:E179"/>
    <mergeCell ref="G177:G179"/>
    <mergeCell ref="H192:H193"/>
    <mergeCell ref="D106:F106"/>
    <mergeCell ref="C160:C162"/>
    <mergeCell ref="D109:D113"/>
    <mergeCell ref="C114:C116"/>
    <mergeCell ref="D114:D116"/>
    <mergeCell ref="C134:C136"/>
    <mergeCell ref="D121:D122"/>
    <mergeCell ref="D149:F149"/>
    <mergeCell ref="D123:D124"/>
    <mergeCell ref="E123:E124"/>
    <mergeCell ref="C104:C105"/>
    <mergeCell ref="B134:B136"/>
    <mergeCell ref="C153:C155"/>
    <mergeCell ref="D138:D142"/>
    <mergeCell ref="H89:H91"/>
    <mergeCell ref="C109:C113"/>
    <mergeCell ref="C123:C124"/>
    <mergeCell ref="C118:C120"/>
    <mergeCell ref="D118:D120"/>
    <mergeCell ref="F93:F94"/>
    <mergeCell ref="F104:F105"/>
    <mergeCell ref="F89:F91"/>
    <mergeCell ref="E93:E102"/>
    <mergeCell ref="E86:E88"/>
    <mergeCell ref="E104:E105"/>
    <mergeCell ref="D89:D91"/>
    <mergeCell ref="D104:D105"/>
    <mergeCell ref="D71:D73"/>
    <mergeCell ref="E71:E73"/>
    <mergeCell ref="E74:E77"/>
    <mergeCell ref="F86:F88"/>
    <mergeCell ref="C93:C102"/>
    <mergeCell ref="D86:D88"/>
    <mergeCell ref="G78:G79"/>
    <mergeCell ref="F83:F85"/>
    <mergeCell ref="G80:G82"/>
    <mergeCell ref="E78:E82"/>
    <mergeCell ref="F78:F82"/>
    <mergeCell ref="G71:G73"/>
    <mergeCell ref="E83:E85"/>
    <mergeCell ref="B89:B91"/>
    <mergeCell ref="C89:C91"/>
    <mergeCell ref="B78:B82"/>
    <mergeCell ref="B86:B88"/>
    <mergeCell ref="C78:C82"/>
    <mergeCell ref="D83:D85"/>
    <mergeCell ref="D78:D82"/>
    <mergeCell ref="B83:B85"/>
    <mergeCell ref="C83:C85"/>
    <mergeCell ref="C86:C88"/>
    <mergeCell ref="D93:D102"/>
    <mergeCell ref="F71:F73"/>
    <mergeCell ref="C74:C77"/>
    <mergeCell ref="D74:D77"/>
    <mergeCell ref="C65:C70"/>
    <mergeCell ref="B44:B46"/>
    <mergeCell ref="B71:B73"/>
    <mergeCell ref="B65:B70"/>
    <mergeCell ref="B63:B64"/>
    <mergeCell ref="F74:F77"/>
    <mergeCell ref="B74:B77"/>
    <mergeCell ref="D65:D70"/>
    <mergeCell ref="D63:D64"/>
    <mergeCell ref="F63:F64"/>
    <mergeCell ref="B53:B62"/>
    <mergeCell ref="C63:C64"/>
    <mergeCell ref="C53:C62"/>
    <mergeCell ref="C71:C73"/>
    <mergeCell ref="E65:E70"/>
    <mergeCell ref="F65:F70"/>
    <mergeCell ref="G65:G66"/>
    <mergeCell ref="G67:G68"/>
    <mergeCell ref="B9:B11"/>
    <mergeCell ref="I9:J9"/>
    <mergeCell ref="G9:G11"/>
    <mergeCell ref="G53:G54"/>
    <mergeCell ref="F41:F42"/>
    <mergeCell ref="B40:B43"/>
    <mergeCell ref="G44:G46"/>
    <mergeCell ref="B21:B22"/>
    <mergeCell ref="C44:C46"/>
    <mergeCell ref="J10:J11"/>
    <mergeCell ref="C38:C39"/>
    <mergeCell ref="C40:C43"/>
    <mergeCell ref="E9:E11"/>
    <mergeCell ref="D37:J37"/>
    <mergeCell ref="E29:E32"/>
    <mergeCell ref="D33:D35"/>
    <mergeCell ref="B12:J12"/>
    <mergeCell ref="C21:C22"/>
    <mergeCell ref="F9:F11"/>
    <mergeCell ref="D38:D39"/>
    <mergeCell ref="F18:F19"/>
    <mergeCell ref="D18:D19"/>
    <mergeCell ref="F16:F17"/>
    <mergeCell ref="D15:J15"/>
    <mergeCell ref="I10:I11"/>
    <mergeCell ref="H16:H17"/>
    <mergeCell ref="H30:H31"/>
    <mergeCell ref="D23:D25"/>
    <mergeCell ref="B38:B39"/>
    <mergeCell ref="D9:D11"/>
    <mergeCell ref="E18:E19"/>
    <mergeCell ref="B18:B19"/>
    <mergeCell ref="C9:C11"/>
    <mergeCell ref="B33:B35"/>
    <mergeCell ref="B29:B32"/>
    <mergeCell ref="D29:D32"/>
    <mergeCell ref="D36:F36"/>
    <mergeCell ref="F30:F31"/>
    <mergeCell ref="B4:J4"/>
    <mergeCell ref="B5:J5"/>
    <mergeCell ref="I1:M1"/>
    <mergeCell ref="H9:H11"/>
    <mergeCell ref="C14:J14"/>
    <mergeCell ref="B7:J7"/>
    <mergeCell ref="B8:J8"/>
    <mergeCell ref="B6:J6"/>
    <mergeCell ref="M9:M11"/>
    <mergeCell ref="B13:J13"/>
    <mergeCell ref="K16:K17"/>
    <mergeCell ref="C29:C32"/>
    <mergeCell ref="C18:C19"/>
    <mergeCell ref="D26:F26"/>
    <mergeCell ref="D27:J27"/>
    <mergeCell ref="E63:E64"/>
    <mergeCell ref="E21:E22"/>
    <mergeCell ref="E53:E62"/>
    <mergeCell ref="B49:F49"/>
    <mergeCell ref="C48:F48"/>
    <mergeCell ref="F44:F45"/>
    <mergeCell ref="D47:F47"/>
    <mergeCell ref="F38:F39"/>
    <mergeCell ref="C33:C35"/>
    <mergeCell ref="E38:E39"/>
    <mergeCell ref="E33:E35"/>
    <mergeCell ref="E40:E43"/>
    <mergeCell ref="D44:D46"/>
    <mergeCell ref="D40:D43"/>
    <mergeCell ref="E44:E46"/>
    <mergeCell ref="D52:J52"/>
    <mergeCell ref="H56:H61"/>
    <mergeCell ref="H63:H64"/>
    <mergeCell ref="F53:F62"/>
    <mergeCell ref="D53:D62"/>
    <mergeCell ref="B50:J50"/>
    <mergeCell ref="G56:G61"/>
    <mergeCell ref="G63:G64"/>
    <mergeCell ref="H69:H70"/>
    <mergeCell ref="H67:H68"/>
    <mergeCell ref="H86:H87"/>
    <mergeCell ref="H71:H73"/>
    <mergeCell ref="G83:G84"/>
    <mergeCell ref="H80:H82"/>
    <mergeCell ref="H83:H84"/>
    <mergeCell ref="H74:H76"/>
    <mergeCell ref="G74:G76"/>
    <mergeCell ref="G69:G70"/>
    <mergeCell ref="E286:E287"/>
    <mergeCell ref="E254:E255"/>
    <mergeCell ref="E118:E120"/>
    <mergeCell ref="E89:E91"/>
    <mergeCell ref="E160:E162"/>
    <mergeCell ref="G145:G147"/>
    <mergeCell ref="G134:G136"/>
    <mergeCell ref="G138:G141"/>
    <mergeCell ref="G89:G91"/>
    <mergeCell ref="E114:E116"/>
    <mergeCell ref="G143:G144"/>
    <mergeCell ref="G304:G305"/>
    <mergeCell ref="C478:C481"/>
    <mergeCell ref="C328:C329"/>
    <mergeCell ref="D319:F319"/>
    <mergeCell ref="E349:E370"/>
    <mergeCell ref="D307:D309"/>
    <mergeCell ref="C307:C309"/>
    <mergeCell ref="F432:F433"/>
    <mergeCell ref="D404:D405"/>
    <mergeCell ref="D177:D179"/>
    <mergeCell ref="E175:E176"/>
    <mergeCell ref="G236:G237"/>
    <mergeCell ref="F212:F214"/>
    <mergeCell ref="G216:G217"/>
    <mergeCell ref="E230:E235"/>
    <mergeCell ref="F177:F179"/>
    <mergeCell ref="E195:E196"/>
    <mergeCell ref="D180:F180"/>
    <mergeCell ref="F186:F187"/>
    <mergeCell ref="D131:D133"/>
    <mergeCell ref="D172:D174"/>
    <mergeCell ref="I95:I98"/>
    <mergeCell ref="H104:H105"/>
    <mergeCell ref="H114:H116"/>
    <mergeCell ref="G104:G105"/>
    <mergeCell ref="G110:G113"/>
    <mergeCell ref="G160:G162"/>
    <mergeCell ref="F131:F133"/>
    <mergeCell ref="D166:F166"/>
    <mergeCell ref="M78:M82"/>
    <mergeCell ref="M86:M88"/>
    <mergeCell ref="G114:G116"/>
    <mergeCell ref="K121:K122"/>
    <mergeCell ref="H95:H102"/>
    <mergeCell ref="K104:K105"/>
    <mergeCell ref="G93:G94"/>
    <mergeCell ref="M89:M91"/>
    <mergeCell ref="L89:L91"/>
    <mergeCell ref="M93:M98"/>
    <mergeCell ref="E134:E136"/>
    <mergeCell ref="F134:F136"/>
    <mergeCell ref="E138:E142"/>
    <mergeCell ref="H118:H119"/>
    <mergeCell ref="J121:J122"/>
    <mergeCell ref="G121:G122"/>
    <mergeCell ref="F123:F124"/>
    <mergeCell ref="B121:B122"/>
    <mergeCell ref="H93:H94"/>
    <mergeCell ref="G95:G102"/>
    <mergeCell ref="H121:H122"/>
    <mergeCell ref="D107:J107"/>
    <mergeCell ref="I99:I102"/>
    <mergeCell ref="I104:I105"/>
    <mergeCell ref="H110:H113"/>
    <mergeCell ref="B104:B105"/>
    <mergeCell ref="J104:J105"/>
    <mergeCell ref="F143:F148"/>
    <mergeCell ref="F138:F142"/>
    <mergeCell ref="B123:B124"/>
    <mergeCell ref="E121:E122"/>
    <mergeCell ref="G131:G133"/>
    <mergeCell ref="E131:E133"/>
    <mergeCell ref="D130:J130"/>
    <mergeCell ref="B143:B148"/>
    <mergeCell ref="C138:C142"/>
    <mergeCell ref="F121:F122"/>
    <mergeCell ref="M195:M196"/>
    <mergeCell ref="L236:L237"/>
    <mergeCell ref="J160:J162"/>
    <mergeCell ref="L175:L176"/>
    <mergeCell ref="C156:C157"/>
    <mergeCell ref="E163:E164"/>
    <mergeCell ref="D163:D164"/>
    <mergeCell ref="F160:F162"/>
    <mergeCell ref="D186:D187"/>
    <mergeCell ref="E186:E187"/>
    <mergeCell ref="M175:M176"/>
    <mergeCell ref="E256:E260"/>
    <mergeCell ref="E261:E262"/>
    <mergeCell ref="D200:J200"/>
    <mergeCell ref="H195:H196"/>
    <mergeCell ref="F197:F198"/>
    <mergeCell ref="I195:I196"/>
    <mergeCell ref="M245:M252"/>
    <mergeCell ref="M212:M214"/>
    <mergeCell ref="M217:M223"/>
    <mergeCell ref="D175:D176"/>
    <mergeCell ref="H160:H162"/>
    <mergeCell ref="D153:D155"/>
    <mergeCell ref="E172:E174"/>
    <mergeCell ref="I160:I162"/>
    <mergeCell ref="E153:E155"/>
    <mergeCell ref="F172:F174"/>
    <mergeCell ref="D160:D162"/>
    <mergeCell ref="L84:L85"/>
    <mergeCell ref="C51:J51"/>
    <mergeCell ref="H65:H66"/>
    <mergeCell ref="J99:J102"/>
    <mergeCell ref="I121:I122"/>
    <mergeCell ref="D134:D136"/>
    <mergeCell ref="D129:F129"/>
    <mergeCell ref="G86:G87"/>
    <mergeCell ref="F109:F113"/>
    <mergeCell ref="F114:F116"/>
    <mergeCell ref="L286:L287"/>
    <mergeCell ref="L93:L98"/>
    <mergeCell ref="K183:K185"/>
    <mergeCell ref="L131:L133"/>
    <mergeCell ref="L123:L124"/>
    <mergeCell ref="L207:L211"/>
    <mergeCell ref="K160:K162"/>
    <mergeCell ref="K153:K155"/>
    <mergeCell ref="L245:L252"/>
    <mergeCell ref="L119:L120"/>
    <mergeCell ref="C131:C133"/>
    <mergeCell ref="B195:B196"/>
    <mergeCell ref="C195:C196"/>
    <mergeCell ref="B131:B133"/>
    <mergeCell ref="B138:B142"/>
    <mergeCell ref="C192:C193"/>
    <mergeCell ref="B169:J169"/>
    <mergeCell ref="B172:B174"/>
    <mergeCell ref="H131:H133"/>
    <mergeCell ref="H138:H142"/>
    <mergeCell ref="D484:J484"/>
    <mergeCell ref="E503:E505"/>
    <mergeCell ref="F480:F481"/>
    <mergeCell ref="F489:F490"/>
    <mergeCell ref="F504:F505"/>
    <mergeCell ref="H504:H505"/>
    <mergeCell ref="F487:F488"/>
    <mergeCell ref="F492:F493"/>
    <mergeCell ref="F495:F496"/>
    <mergeCell ref="I478:I481"/>
    <mergeCell ref="L553:L558"/>
    <mergeCell ref="K341:K348"/>
    <mergeCell ref="L485:L486"/>
    <mergeCell ref="L396:L399"/>
    <mergeCell ref="K511:K515"/>
    <mergeCell ref="L471:L476"/>
    <mergeCell ref="L349:L370"/>
    <mergeCell ref="L463:L470"/>
    <mergeCell ref="K531:K532"/>
    <mergeCell ref="L404:L405"/>
    <mergeCell ref="M522:M524"/>
    <mergeCell ref="L188:L189"/>
    <mergeCell ref="L197:L198"/>
    <mergeCell ref="M299:M301"/>
    <mergeCell ref="M288:M293"/>
    <mergeCell ref="M207:M211"/>
    <mergeCell ref="L212:L214"/>
    <mergeCell ref="L299:L301"/>
    <mergeCell ref="L238:L241"/>
    <mergeCell ref="L412:L415"/>
    <mergeCell ref="M242:M243"/>
    <mergeCell ref="M485:M486"/>
    <mergeCell ref="M402:M403"/>
    <mergeCell ref="M412:M415"/>
    <mergeCell ref="M421:M428"/>
    <mergeCell ref="M438:M439"/>
    <mergeCell ref="M446:M447"/>
    <mergeCell ref="M455:M460"/>
    <mergeCell ref="M463:M470"/>
    <mergeCell ref="M479:M481"/>
    <mergeCell ref="M435:M437"/>
    <mergeCell ref="M396:M399"/>
    <mergeCell ref="M373:M386"/>
    <mergeCell ref="L294:L298"/>
    <mergeCell ref="M404:M405"/>
    <mergeCell ref="L455:L460"/>
    <mergeCell ref="L373:L386"/>
    <mergeCell ref="M304:M306"/>
    <mergeCell ref="M310:M311"/>
    <mergeCell ref="L402:L403"/>
    <mergeCell ref="L304:L306"/>
    <mergeCell ref="L421:L428"/>
    <mergeCell ref="L302:L303"/>
    <mergeCell ref="L522:L524"/>
    <mergeCell ref="L489:L490"/>
    <mergeCell ref="L331:L348"/>
    <mergeCell ref="L446:L447"/>
    <mergeCell ref="L507:L508"/>
    <mergeCell ref="H400:H401"/>
    <mergeCell ref="L307:L309"/>
    <mergeCell ref="L519:L520"/>
    <mergeCell ref="L438:L439"/>
    <mergeCell ref="K471:K472"/>
    <mergeCell ref="G544:G545"/>
    <mergeCell ref="H544:H545"/>
    <mergeCell ref="G307:G308"/>
    <mergeCell ref="I341:I348"/>
    <mergeCell ref="L492:L493"/>
    <mergeCell ref="H548:H552"/>
    <mergeCell ref="H566:H567"/>
    <mergeCell ref="K363:K370"/>
    <mergeCell ref="K400:K401"/>
    <mergeCell ref="I471:I472"/>
    <mergeCell ref="G566:G569"/>
    <mergeCell ref="G423:G424"/>
    <mergeCell ref="J400:J401"/>
    <mergeCell ref="H379:H386"/>
    <mergeCell ref="G400:G401"/>
    <mergeCell ref="C541:C543"/>
    <mergeCell ref="D541:D543"/>
    <mergeCell ref="L572:L573"/>
    <mergeCell ref="G570:G573"/>
    <mergeCell ref="H570:H571"/>
    <mergeCell ref="K566:K569"/>
    <mergeCell ref="L548:L552"/>
    <mergeCell ref="H572:H573"/>
    <mergeCell ref="K570:K573"/>
    <mergeCell ref="J567:J568"/>
    <mergeCell ref="M548:M552"/>
    <mergeCell ref="I544:I545"/>
    <mergeCell ref="C531:C532"/>
    <mergeCell ref="D531:D532"/>
    <mergeCell ref="J531:J532"/>
    <mergeCell ref="L539:L540"/>
    <mergeCell ref="K542:K543"/>
    <mergeCell ref="I531:I532"/>
    <mergeCell ref="E531:E532"/>
    <mergeCell ref="F531:F532"/>
    <mergeCell ref="H134:H136"/>
    <mergeCell ref="G153:G155"/>
    <mergeCell ref="M539:M540"/>
    <mergeCell ref="I570:I573"/>
    <mergeCell ref="J570:J573"/>
    <mergeCell ref="M559:M565"/>
    <mergeCell ref="K544:K545"/>
    <mergeCell ref="M572:M573"/>
    <mergeCell ref="M553:M558"/>
    <mergeCell ref="L559:L565"/>
    <mergeCell ref="I363:I370"/>
    <mergeCell ref="F312:F313"/>
    <mergeCell ref="E302:E303"/>
    <mergeCell ref="G38:G39"/>
    <mergeCell ref="I38:I39"/>
    <mergeCell ref="J38:J39"/>
    <mergeCell ref="H145:H147"/>
    <mergeCell ref="I245:I252"/>
    <mergeCell ref="J236:J237"/>
    <mergeCell ref="J95:J98"/>
    <mergeCell ref="F261:F262"/>
    <mergeCell ref="B302:B303"/>
    <mergeCell ref="D326:D327"/>
    <mergeCell ref="D320:J320"/>
    <mergeCell ref="F326:F327"/>
    <mergeCell ref="G363:G370"/>
    <mergeCell ref="F310:F311"/>
    <mergeCell ref="J341:J348"/>
    <mergeCell ref="D328:D329"/>
    <mergeCell ref="H363:H370"/>
    <mergeCell ref="B396:B399"/>
    <mergeCell ref="F402:F403"/>
    <mergeCell ref="C261:C262"/>
    <mergeCell ref="B455:B460"/>
    <mergeCell ref="B328:B329"/>
    <mergeCell ref="E307:E309"/>
    <mergeCell ref="E304:E306"/>
    <mergeCell ref="E263:E285"/>
    <mergeCell ref="D389:F389"/>
    <mergeCell ref="D304:D306"/>
    <mergeCell ref="B451:F451"/>
    <mergeCell ref="C450:F450"/>
    <mergeCell ref="C446:C447"/>
    <mergeCell ref="D446:D447"/>
    <mergeCell ref="E446:E447"/>
    <mergeCell ref="F412:F415"/>
    <mergeCell ref="D420:J420"/>
    <mergeCell ref="C421:C428"/>
    <mergeCell ref="H426:H427"/>
    <mergeCell ref="H432:H433"/>
    <mergeCell ref="B461:B470"/>
    <mergeCell ref="D228:J228"/>
    <mergeCell ref="A131:A133"/>
    <mergeCell ref="F421:F428"/>
    <mergeCell ref="B261:B262"/>
    <mergeCell ref="D324:J324"/>
    <mergeCell ref="D349:D370"/>
    <mergeCell ref="F307:F309"/>
    <mergeCell ref="C326:C327"/>
    <mergeCell ref="D331:D348"/>
    <mergeCell ref="B163:B164"/>
    <mergeCell ref="C163:C164"/>
    <mergeCell ref="D195:D196"/>
    <mergeCell ref="B168:J168"/>
    <mergeCell ref="B197:B198"/>
    <mergeCell ref="C197:C198"/>
    <mergeCell ref="D197:D198"/>
    <mergeCell ref="E197:E198"/>
    <mergeCell ref="D181:J181"/>
    <mergeCell ref="F188:F189"/>
    <mergeCell ref="C143:C148"/>
    <mergeCell ref="D156:D157"/>
    <mergeCell ref="E156:E157"/>
    <mergeCell ref="B156:B157"/>
    <mergeCell ref="D150:J150"/>
    <mergeCell ref="H153:H155"/>
    <mergeCell ref="D143:D148"/>
    <mergeCell ref="I153:I155"/>
    <mergeCell ref="J153:J155"/>
    <mergeCell ref="F153:F155"/>
    <mergeCell ref="C188:C189"/>
    <mergeCell ref="D171:J171"/>
    <mergeCell ref="B167:F167"/>
    <mergeCell ref="D191:J191"/>
    <mergeCell ref="A400:A401"/>
    <mergeCell ref="B400:B401"/>
    <mergeCell ref="C400:C401"/>
    <mergeCell ref="D400:D401"/>
    <mergeCell ref="C373:C386"/>
    <mergeCell ref="B373:B386"/>
    <mergeCell ref="C434:C437"/>
    <mergeCell ref="E402:E403"/>
    <mergeCell ref="D438:D441"/>
    <mergeCell ref="D402:D403"/>
    <mergeCell ref="C404:C405"/>
    <mergeCell ref="B412:B415"/>
    <mergeCell ref="D411:J411"/>
    <mergeCell ref="J438:J441"/>
    <mergeCell ref="D417:F417"/>
    <mergeCell ref="D406:F406"/>
    <mergeCell ref="D455:D460"/>
    <mergeCell ref="A438:A441"/>
    <mergeCell ref="B438:B441"/>
    <mergeCell ref="C438:C441"/>
    <mergeCell ref="B402:B403"/>
    <mergeCell ref="C402:C403"/>
    <mergeCell ref="D407:J407"/>
    <mergeCell ref="G431:G433"/>
    <mergeCell ref="J431:J433"/>
    <mergeCell ref="B442:B444"/>
    <mergeCell ref="D442:D444"/>
    <mergeCell ref="E442:E444"/>
    <mergeCell ref="B446:B447"/>
    <mergeCell ref="A431:A433"/>
    <mergeCell ref="B431:B433"/>
    <mergeCell ref="C431:C433"/>
    <mergeCell ref="D431:D433"/>
    <mergeCell ref="E431:E433"/>
    <mergeCell ref="E438:E441"/>
    <mergeCell ref="B434:B437"/>
    <mergeCell ref="K197:K198"/>
    <mergeCell ref="H38:H39"/>
    <mergeCell ref="L435:L437"/>
    <mergeCell ref="D525:D526"/>
    <mergeCell ref="E525:E526"/>
    <mergeCell ref="E143:E148"/>
    <mergeCell ref="K236:K237"/>
    <mergeCell ref="K192:K193"/>
    <mergeCell ref="D449:F449"/>
    <mergeCell ref="K438:K441"/>
    <mergeCell ref="H581:H582"/>
    <mergeCell ref="G197:G198"/>
    <mergeCell ref="H197:H198"/>
    <mergeCell ref="I197:I198"/>
    <mergeCell ref="J197:J198"/>
    <mergeCell ref="I236:I237"/>
    <mergeCell ref="G302:G303"/>
    <mergeCell ref="H216:H223"/>
    <mergeCell ref="H207:H211"/>
    <mergeCell ref="H461:H470"/>
    <mergeCell ref="A581:A582"/>
    <mergeCell ref="B581:B582"/>
    <mergeCell ref="C581:C582"/>
    <mergeCell ref="D581:D582"/>
    <mergeCell ref="E581:E582"/>
    <mergeCell ref="F581:F582"/>
    <mergeCell ref="L581:L582"/>
    <mergeCell ref="M581:M582"/>
    <mergeCell ref="G118:G120"/>
    <mergeCell ref="I118:I120"/>
    <mergeCell ref="J118:J120"/>
    <mergeCell ref="K118:K120"/>
    <mergeCell ref="G438:G441"/>
    <mergeCell ref="H439:H441"/>
    <mergeCell ref="I438:I441"/>
    <mergeCell ref="M492:M493"/>
    <mergeCell ref="L29:L30"/>
    <mergeCell ref="M29:M30"/>
    <mergeCell ref="F534:F535"/>
    <mergeCell ref="H534:H535"/>
    <mergeCell ref="L533:L534"/>
    <mergeCell ref="M533:M534"/>
    <mergeCell ref="K38:K39"/>
    <mergeCell ref="M489:M490"/>
    <mergeCell ref="L495:L496"/>
    <mergeCell ref="M495:M496"/>
  </mergeCells>
  <conditionalFormatting sqref="I9:J9 J148:K148 I167:K167 B167 J159:K160 M159:M167">
    <cfRule type="cellIs" priority="38" dxfId="2" operator="equal" stopIfTrue="1">
      <formula>0</formula>
    </cfRule>
  </conditionalFormatting>
  <conditionalFormatting sqref="N167:O167">
    <cfRule type="cellIs" priority="37" dxfId="2" operator="equal" stopIfTrue="1">
      <formula>0</formula>
    </cfRule>
  </conditionalFormatting>
  <conditionalFormatting sqref="J92:K92 J95:K95 M121:M123 M125 J103:K103">
    <cfRule type="cellIs" priority="36" dxfId="0" operator="equal" stopIfTrue="1">
      <formula>0</formula>
    </cfRule>
  </conditionalFormatting>
  <conditionalFormatting sqref="M134:M135 M137 M83:M84 M86 M103">
    <cfRule type="cellIs" priority="28" dxfId="0" operator="equal" stopIfTrue="1">
      <formula>0</formula>
    </cfRule>
  </conditionalFormatting>
  <conditionalFormatting sqref="M104:M105">
    <cfRule type="cellIs" priority="25" dxfId="0" operator="equal" stopIfTrue="1">
      <formula>0</formula>
    </cfRule>
  </conditionalFormatting>
  <conditionalFormatting sqref="M118:M119">
    <cfRule type="cellIs" priority="23" dxfId="0" operator="equal" stopIfTrue="1">
      <formula>0</formula>
    </cfRule>
  </conditionalFormatting>
  <conditionalFormatting sqref="J67:K70">
    <cfRule type="cellIs" priority="22" dxfId="2" operator="equal" stopIfTrue="1">
      <formula>0</formula>
    </cfRule>
  </conditionalFormatting>
  <conditionalFormatting sqref="J72:K73">
    <cfRule type="cellIs" priority="21" dxfId="2" operator="equal" stopIfTrue="1">
      <formula>0</formula>
    </cfRule>
  </conditionalFormatting>
  <conditionalFormatting sqref="J75:K77">
    <cfRule type="cellIs" priority="20" dxfId="2" operator="equal" stopIfTrue="1">
      <formula>0</formula>
    </cfRule>
  </conditionalFormatting>
  <conditionalFormatting sqref="J116:K116">
    <cfRule type="cellIs" priority="12" dxfId="2" operator="equal" stopIfTrue="1">
      <formula>0</formula>
    </cfRule>
  </conditionalFormatting>
  <conditionalFormatting sqref="J79:K82">
    <cfRule type="cellIs" priority="19" dxfId="2" operator="equal" stopIfTrue="1">
      <formula>0</formula>
    </cfRule>
  </conditionalFormatting>
  <conditionalFormatting sqref="J85:K85">
    <cfRule type="cellIs" priority="18" dxfId="2" operator="equal" stopIfTrue="1">
      <formula>0</formula>
    </cfRule>
  </conditionalFormatting>
  <conditionalFormatting sqref="J83:K84">
    <cfRule type="cellIs" priority="17" dxfId="0" operator="equal" stopIfTrue="1">
      <formula>0</formula>
    </cfRule>
  </conditionalFormatting>
  <conditionalFormatting sqref="J87:K88">
    <cfRule type="cellIs" priority="16" dxfId="2" operator="equal" stopIfTrue="1">
      <formula>0</formula>
    </cfRule>
  </conditionalFormatting>
  <conditionalFormatting sqref="J86:K86">
    <cfRule type="cellIs" priority="15" dxfId="0" operator="equal" stopIfTrue="1">
      <formula>0</formula>
    </cfRule>
  </conditionalFormatting>
  <conditionalFormatting sqref="J91:K91">
    <cfRule type="cellIs" priority="14" dxfId="2" operator="equal" stopIfTrue="1">
      <formula>0</formula>
    </cfRule>
  </conditionalFormatting>
  <conditionalFormatting sqref="J104:K104">
    <cfRule type="cellIs" priority="13" dxfId="0" operator="equal" stopIfTrue="1">
      <formula>0</formula>
    </cfRule>
  </conditionalFormatting>
  <conditionalFormatting sqref="J132:K133">
    <cfRule type="cellIs" priority="11" dxfId="2" operator="equal" stopIfTrue="1">
      <formula>0</formula>
    </cfRule>
  </conditionalFormatting>
  <conditionalFormatting sqref="J136:K136">
    <cfRule type="cellIs" priority="10" dxfId="2" operator="equal" stopIfTrue="1">
      <formula>0</formula>
    </cfRule>
  </conditionalFormatting>
  <conditionalFormatting sqref="J134:K134">
    <cfRule type="cellIs" priority="9" dxfId="0" operator="equal" stopIfTrue="1">
      <formula>0</formula>
    </cfRule>
  </conditionalFormatting>
  <conditionalFormatting sqref="J137:K137">
    <cfRule type="cellIs" priority="8" dxfId="0" operator="equal" stopIfTrue="1">
      <formula>0</formula>
    </cfRule>
  </conditionalFormatting>
  <conditionalFormatting sqref="J143:K144">
    <cfRule type="cellIs" priority="6" dxfId="2" operator="equal" stopIfTrue="1">
      <formula>0</formula>
    </cfRule>
  </conditionalFormatting>
  <conditionalFormatting sqref="J93:K94">
    <cfRule type="cellIs" priority="5" dxfId="0" operator="equal" stopIfTrue="1">
      <formula>0</formula>
    </cfRule>
  </conditionalFormatting>
  <conditionalFormatting sqref="J99:K99">
    <cfRule type="cellIs" priority="1" dxfId="0" operator="equal" stopIfTrue="1">
      <formula>0</formula>
    </cfRule>
  </conditionalFormatting>
  <printOptions horizontalCentered="1"/>
  <pageMargins left="0.2362204724409449" right="0" top="0.7480314960629921" bottom="0.7480314960629921" header="0.31496062992125984" footer="0.31496062992125984"/>
  <pageSetup fitToHeight="0" fitToWidth="1" horizontalDpi="600" verticalDpi="600" orientation="landscape" paperSize="9" scale="44"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Jolanta Vaitkeviciene</cp:lastModifiedBy>
  <cp:lastPrinted>2019-05-02T06:13:44Z</cp:lastPrinted>
  <dcterms:created xsi:type="dcterms:W3CDTF">1996-10-14T23:33:28Z</dcterms:created>
  <dcterms:modified xsi:type="dcterms:W3CDTF">2019-05-06T06:49:12Z</dcterms:modified>
  <cp:category/>
  <cp:version/>
  <cp:contentType/>
  <cp:contentStatus/>
</cp:coreProperties>
</file>