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BRSDC03.brs.local\BRS_MyDocuments\jvaitkeviciene\Desktop\SPP ataskaita už 2023 m\Sprendimas\"/>
    </mc:Choice>
  </mc:AlternateContent>
  <xr:revisionPtr revIDLastSave="0" documentId="13_ncr:1_{1DF0A540-A55B-48B3-BB90-445E95F3312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Priemonių planas" sheetId="1" r:id="rId1"/>
    <sheet name="2023 m. vykdymas" sheetId="2" r:id="rId2"/>
  </sheets>
  <definedNames>
    <definedName name="_xlnm._FilterDatabase" localSheetId="0" hidden="1">'Priemonių planas'!$A$9:$W$316</definedName>
    <definedName name="_ftn1" localSheetId="0">'Priemonių planas'!#REF!</definedName>
    <definedName name="_ftn2" localSheetId="0">'Priemonių planas'!#REF!</definedName>
    <definedName name="_ftn3" localSheetId="0">'Priemonių planas'!#REF!</definedName>
    <definedName name="_ftn4" localSheetId="0">'Priemonių planas'!#REF!</definedName>
    <definedName name="_ftn5" localSheetId="0">'Priemonių planas'!#REF!</definedName>
    <definedName name="_ftn6" localSheetId="0">'Priemonių planas'!#REF!</definedName>
    <definedName name="_ftn7" localSheetId="0">'Priemonių planas'!#REF!</definedName>
    <definedName name="_ftn8" localSheetId="0">'Priemonių planas'!#REF!</definedName>
    <definedName name="_ftn9" localSheetId="0">'Priemonių planas'!#REF!</definedName>
    <definedName name="_ftnref1" localSheetId="0">'Priemonių planas'!#REF!</definedName>
    <definedName name="_ftnref2" localSheetId="0">'Priemonių planas'!#REF!</definedName>
    <definedName name="_ftnref3" localSheetId="0">'Priemonių planas'!#REF!</definedName>
    <definedName name="_ftnref4" localSheetId="0">'Priemonių planas'!#REF!</definedName>
    <definedName name="_ftnref5" localSheetId="0">'Priemonių planas'!#REF!</definedName>
    <definedName name="_ftnref6" localSheetId="0">'Priemonių planas'!#REF!</definedName>
    <definedName name="_ftnref7" localSheetId="0">'Priemonių planas'!#REF!</definedName>
    <definedName name="_ftnref8" localSheetId="0">'Priemonių planas'!#REF!</definedName>
    <definedName name="_ftnref9" localSheetId="0">'Priemonių planas'!#REF!</definedName>
    <definedName name="_Hlk92097202" localSheetId="0">'Priemonių planas'!#REF!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19" i="1" l="1"/>
  <c r="D8" i="2" l="1"/>
  <c r="D7" i="2"/>
  <c r="D6" i="2"/>
  <c r="D5" i="2"/>
  <c r="D4" i="2"/>
  <c r="C8" i="2"/>
  <c r="S240" i="1" l="1"/>
  <c r="S234" i="1"/>
  <c r="S168" i="1" l="1"/>
  <c r="S225" i="1" l="1"/>
  <c r="S299" i="1" l="1"/>
  <c r="S310" i="1"/>
  <c r="S292" i="1"/>
  <c r="S277" i="1"/>
  <c r="S251" i="1"/>
  <c r="S259" i="1"/>
  <c r="S231" i="1"/>
  <c r="S241" i="1"/>
  <c r="S224" i="1"/>
  <c r="S213" i="1"/>
  <c r="S204" i="1"/>
  <c r="S199" i="1"/>
  <c r="S191" i="1"/>
  <c r="S176" i="1"/>
  <c r="S165" i="1"/>
  <c r="S155" i="1"/>
  <c r="S144" i="1"/>
  <c r="S134" i="1"/>
  <c r="S122" i="1"/>
  <c r="S118" i="1"/>
  <c r="S106" i="1"/>
  <c r="S99" i="1"/>
  <c r="S92" i="1"/>
  <c r="S74" i="1"/>
  <c r="S64" i="1"/>
  <c r="S53" i="1"/>
  <c r="S44" i="1"/>
  <c r="S33" i="1"/>
  <c r="S23" i="1"/>
  <c r="S13" i="1"/>
  <c r="T13" i="1"/>
  <c r="T225" i="1"/>
  <c r="T224" i="1" s="1"/>
  <c r="T122" i="1"/>
  <c r="T118" i="1"/>
  <c r="T223" i="1"/>
  <c r="T213" i="1" s="1"/>
  <c r="T204" i="1"/>
  <c r="T199" i="1"/>
  <c r="T195" i="1"/>
  <c r="T191" i="1" s="1"/>
  <c r="T179" i="1"/>
  <c r="T176" i="1" s="1"/>
  <c r="T165" i="1"/>
  <c r="T144" i="1"/>
  <c r="T164" i="1"/>
  <c r="T142" i="1"/>
  <c r="T134" i="1" s="1"/>
  <c r="T159" i="1"/>
  <c r="S298" i="1" l="1"/>
  <c r="S257" i="1"/>
  <c r="S229" i="1"/>
  <c r="S211" i="1"/>
  <c r="S189" i="1"/>
  <c r="S153" i="1"/>
  <c r="S132" i="1"/>
  <c r="S117" i="1"/>
  <c r="S97" i="1"/>
  <c r="S43" i="1"/>
  <c r="S62" i="1"/>
  <c r="S10" i="1"/>
  <c r="T211" i="1"/>
  <c r="T189" i="1"/>
  <c r="T117" i="1"/>
  <c r="T132" i="1"/>
  <c r="T155" i="1"/>
  <c r="T153" i="1" s="1"/>
  <c r="T277" i="1"/>
  <c r="T61" i="1"/>
  <c r="T53" i="1" s="1"/>
  <c r="T45" i="1"/>
  <c r="T44" i="1" s="1"/>
  <c r="T310" i="1"/>
  <c r="T299" i="1"/>
  <c r="T292" i="1"/>
  <c r="T269" i="1"/>
  <c r="T259" i="1"/>
  <c r="T251" i="1"/>
  <c r="T241" i="1"/>
  <c r="T231" i="1"/>
  <c r="T106" i="1"/>
  <c r="T99" i="1"/>
  <c r="T92" i="1"/>
  <c r="T86" i="1"/>
  <c r="T64" i="1"/>
  <c r="T80" i="1"/>
  <c r="T33" i="1"/>
  <c r="T23" i="1"/>
  <c r="T10" i="1" l="1"/>
  <c r="T43" i="1"/>
  <c r="T97" i="1"/>
  <c r="T298" i="1"/>
  <c r="T229" i="1"/>
  <c r="T257" i="1"/>
  <c r="T74" i="1"/>
  <c r="T62" i="1" s="1"/>
  <c r="T319" i="1" l="1"/>
</calcChain>
</file>

<file path=xl/sharedStrings.xml><?xml version="1.0" encoding="utf-8"?>
<sst xmlns="http://schemas.openxmlformats.org/spreadsheetml/2006/main" count="2639" uniqueCount="1370">
  <si>
    <t>Problema/ Problemos priežastis</t>
  </si>
  <si>
    <t>2030 m.</t>
  </si>
  <si>
    <t>Įgyvendinimo laikotarpis, metais</t>
  </si>
  <si>
    <t>Pradžia</t>
  </si>
  <si>
    <t>Pabaiga</t>
  </si>
  <si>
    <t>2023 m.</t>
  </si>
  <si>
    <t>1.1.</t>
  </si>
  <si>
    <t>1.1.1.</t>
  </si>
  <si>
    <t>Pagerinti investicijų pritraukimo ir verslo plėtros sąlygas</t>
  </si>
  <si>
    <t>Galimi finansavimo šaltiniai</t>
  </si>
  <si>
    <r>
      <t xml:space="preserve">Problemos priežastis: </t>
    </r>
    <r>
      <rPr>
        <i/>
        <sz val="11"/>
        <color rgb="FFFFFFFF"/>
        <rFont val="Calibri"/>
        <family val="2"/>
        <scheme val="minor"/>
      </rPr>
      <t>geopolitinis nestabilumas, patrauklių žemės sklypų/ pastatų investicijoms stoka, nepalanki geografinė padėtis, per mažas dėmesys aukštosioms technologijoms</t>
    </r>
  </si>
  <si>
    <t>x</t>
  </si>
  <si>
    <t xml:space="preserve">Sudaryti sąlygas investicijas skatinančiai ekonominei aplinkai bei konkurencingam žemės ūkiui </t>
  </si>
  <si>
    <t>Biržų rajono savivaldybės administracijos (BRSA) Strateginio planavimo ir turto valdymo skyrius</t>
  </si>
  <si>
    <t>BRSA Strateginio planavimo ir turto valdymo skyrius</t>
  </si>
  <si>
    <t>1.1.2.</t>
  </si>
  <si>
    <t>Informacijos šaltinis</t>
  </si>
  <si>
    <t>-</t>
  </si>
  <si>
    <t>1.1.3.</t>
  </si>
  <si>
    <t>Išvystyti tvarų ir konkurencingą žemės ūkį bei alternatyvias veiklas kaimo vietovėse</t>
  </si>
  <si>
    <t>BRSA Žemės ūkio skyrius</t>
  </si>
  <si>
    <t>1.2.</t>
  </si>
  <si>
    <t>1.2.1.</t>
  </si>
  <si>
    <t>1.2.2.</t>
  </si>
  <si>
    <t xml:space="preserve">Vystyti inovatyvias, rinkos poreikius atliepiančias turizmo paslaugas </t>
  </si>
  <si>
    <t>BRSA Švietimo, kultūros ir sporto skyrius</t>
  </si>
  <si>
    <t xml:space="preserve">Padidinti turistinių objektų patrauklumą </t>
  </si>
  <si>
    <t>Išvystyti turistinių ir rekreacinių paslaugų įvairovę bei pagerinti jų kokybę</t>
  </si>
  <si>
    <t>1.3.</t>
  </si>
  <si>
    <t>1.3.1.</t>
  </si>
  <si>
    <t xml:space="preserve">Ugdyti tobulėjančius, rinkos poreikius atitinkančius žmogiškuosius išteklius </t>
  </si>
  <si>
    <t>Pagerinti ugdymo(si) aplinką, įdiegti inovacijas</t>
  </si>
  <si>
    <t>BRSA Statybos ir infrastruktūros skyrius</t>
  </si>
  <si>
    <t>1.3.2.</t>
  </si>
  <si>
    <t>Išplėsti švietimo paslaugų įvairovę, pagerinti ugdymo kokybę ir padidinti prieinamumą</t>
  </si>
  <si>
    <t>1.3.3.</t>
  </si>
  <si>
    <t>Paskatinti nuolat besimokančios bendruomenės formavimą</t>
  </si>
  <si>
    <t>Plėsti kultūros paslaugų įvairovę</t>
  </si>
  <si>
    <t>BRSA Architektūros ir urbanistikos skyrius</t>
  </si>
  <si>
    <t>Išvystyti trūkstamą ir pagerintini esamą kultūros infrastruktūrą</t>
  </si>
  <si>
    <t>Padidinti kultūros paslaugų kokybę bei prieinamumą, išplėtoti kultūrinę partnerystę</t>
  </si>
  <si>
    <t>Ugdyti fiziškai aktyvią ir sportuojančią vietos bendruomenę</t>
  </si>
  <si>
    <t>Išvystyti gyventojų poreikius atitinkančią sporto ir fizinio aktyvumo infrastruktūrą, pagerinti prieinamumą</t>
  </si>
  <si>
    <t>Lietuvos sporto statistikos metraščiai</t>
  </si>
  <si>
    <t>BRSA Socialinės paramos skyrius</t>
  </si>
  <si>
    <t>2.1.</t>
  </si>
  <si>
    <t>2.1.1.</t>
  </si>
  <si>
    <t>Stiprinti ir saugoti gyventojų sveikatą</t>
  </si>
  <si>
    <t>Vidutinės tikėtinos gyvenimo trukmės santykis su šalies rodikliu (proc.)</t>
  </si>
  <si>
    <t>Skirtumas tarp vyrų ir moterų gyvenimo trukmės (metais)</t>
  </si>
  <si>
    <t>Pagerinti sveikatos priežiūros paslaugų kokybę ir prieinamumą</t>
  </si>
  <si>
    <t xml:space="preserve">Išvengiamo mirtingumo santykis su šalies vidurkiu (proc.) </t>
  </si>
  <si>
    <t>Bendrojo gyventojų sergamumo, tenkančio 1000-iui gyv., santykis su šalies vidurkiu (proc.)</t>
  </si>
  <si>
    <t>2.1.2.</t>
  </si>
  <si>
    <t>Išplėtoti su visuomenės sveikatos stiprinimu susijusias paslaugas</t>
  </si>
  <si>
    <t>Biržų VSB</t>
  </si>
  <si>
    <t>Mirtingumas dėl savižudybių (mirusiųjų skaičius 100 tūkst. gyv.)</t>
  </si>
  <si>
    <t>Suaugusiųjų, kurie vertina savo sveikatą kaip gerą arba labai gerą, dalis (proc.)</t>
  </si>
  <si>
    <t>Asmenų, dalyvavusių reguliariuose fizinio aktyvumo užsiėmimuose, skaičius</t>
  </si>
  <si>
    <t>2.2.</t>
  </si>
  <si>
    <t>Užtikrinti socialinį saugumą bei saugią aplinką savivaldybės gyventojams ir svečiams</t>
  </si>
  <si>
    <t>BRSA Viešosios tvarkos skyrius</t>
  </si>
  <si>
    <t>Užregistruotų nusikalstamų veikų, tenkančių 100 tūkst. gyventojų, santykis su šalies vidurkiu (proc.)</t>
  </si>
  <si>
    <t>2.2.1.</t>
  </si>
  <si>
    <t>Pagerinti socialinių paslaugų kokybę ir prieinamumą, padidinti jų aprėptį</t>
  </si>
  <si>
    <t>Socialinių paslaugų poreikio patenkinimas (proc.)</t>
  </si>
  <si>
    <t>Socialinių paslaugų, perkamų iš NVO, biudžeto dalis, palyginti su socialinių paslaugų bendruoju biudžetu (proc.)</t>
  </si>
  <si>
    <t>2.2.2.</t>
  </si>
  <si>
    <t>Paskatinti socialinę integraciją</t>
  </si>
  <si>
    <t>2.2.3.</t>
  </si>
  <si>
    <t>Padidinti viešąjį saugumą ir pagerinti viešosios tvarkos situaciją rajone</t>
  </si>
  <si>
    <t>Sunkių ir labai sunkių nusikaltimų skaičius, tenkantis 100 tūkst. gyv. (vnt.)</t>
  </si>
  <si>
    <t>Ištirtų nusikalstamų veikų dalies santykis su šalies vidurkiu (proc.)</t>
  </si>
  <si>
    <t>Užtikrinti efektyviai veikiančią vietos savivaldą</t>
  </si>
  <si>
    <t>BRSA Bendrasis skyrius</t>
  </si>
  <si>
    <t>Savivaldybės tarybos rinkimuose dalyvavusių rinkėjų skaičius, palyginti su visų rinkėjų skaičiumi (proc.)</t>
  </si>
  <si>
    <t>Gyventojų, kurie naudojasi elektroniniu būdu teikiamomis Savivaldybės viešosiomis ir administracinėmis paslaugomis, dalis (proc.)</t>
  </si>
  <si>
    <t>Padidinti savivaldybės teikiamų viešųjų paslaugų efektyvumą bei pagerinti žmogiškųjų išteklių kompetencijas</t>
  </si>
  <si>
    <t>Elektroninių paslaugų dalis nuo bendro BRSA teikiamų administracinių skaičiaus (proc.)</t>
  </si>
  <si>
    <t>Savivaldybės darbuotojų, per metus tobulinusių kvalifikaciją, dalis (proc.)</t>
  </si>
  <si>
    <t>Namų ūkių, turinčių galimybę interneto ryšį, dalis (proc.)</t>
  </si>
  <si>
    <t>Pagerinti savivaldybės veiklos valdymą</t>
  </si>
  <si>
    <t>BRSA Viešųjų pirkimų skyrius</t>
  </si>
  <si>
    <t>Savivaldybės valdomų įmonių, kurios pasiekė visus akcininko suformuotus veiklos ir finansų valdymo tikslus, dalis (proc.)</t>
  </si>
  <si>
    <t>Centralizuotų viešojo valdymo funkcijų skaičius BRSA ir jos pavaldumo organizacijose (vnt.)</t>
  </si>
  <si>
    <t>Žaliųjų viešųjų pirkimų dalis nuo visų viešųjų pirkimų vertės (proc.)</t>
  </si>
  <si>
    <t>Sustiprinti Biržų rajono savivaldybės įvaizdį bei komunikaciją</t>
  </si>
  <si>
    <t xml:space="preserve">Savivaldybės komunikacijos lygis (sumuojama: Biržų rajono savivaldybės, Biržų rajono savivaldybės tarybos, Biržų rajono savivaldybės administracijos paskyrų socialinių tinklų (pvz., „Facebook“, „Instagram“ ir pan.), kitokių medijų (pvz., „YouTube“), Biržų rajono savivaldybės oficialios svetainės sekėjų skaičius) </t>
  </si>
  <si>
    <t>Skatinti gyventojų bendruomeniškumą, atverti galimybes jaunimui dirbti ir gyventi Biržų rajone</t>
  </si>
  <si>
    <t>Sudaryti sąlygas jaunimo savirealizacijai, pritaikyti viešąją infrastruktūrą ir viešąsias erdves jaunimo poreikiams</t>
  </si>
  <si>
    <t>BRSA Jaunimo koordinatorius</t>
  </si>
  <si>
    <t>Jaunimo (14–29 metų amžiaus) dalies santykis su šalies vidurkiu (proc.)</t>
  </si>
  <si>
    <t>Taikomų gyventojų įtraukties instrumentų (pvz., dalyvaujamasis biudžetas) skaičius  (vnt.)</t>
  </si>
  <si>
    <t>Paskatinti gyventojų bendruomeniškumą ir įtrauktį</t>
  </si>
  <si>
    <t>Jaunuolių, turinčių Jaunimo savanoriškos tarnybos (JST) pažymėjimą, skaičius (vnt./ metus)</t>
  </si>
  <si>
    <t>Jaunimo organizacijų/ su jaunimu dirbančių organizacijų skaičius (vnt.)</t>
  </si>
  <si>
    <t>Savivaldybės biudžeto lėšų, kuriomis iš dalies finansuojamas atskirų sričių paslaugų teikimas arba pirkimas iš NVO, dalis (proc.)</t>
  </si>
  <si>
    <t>3.1.</t>
  </si>
  <si>
    <t>3.1.1.</t>
  </si>
  <si>
    <t>Gerinti rajono pasiekiamumą ir junglumą</t>
  </si>
  <si>
    <t xml:space="preserve">BRSA Architektūros ir urbanistikos skyrius </t>
  </si>
  <si>
    <t>Automobilizacijos lygio (lengvųjų automobilių skaičiaus, tenkančio 1000 gyv.) santykis su šalies vidurkiu  (proc.)</t>
  </si>
  <si>
    <t>Kelionių pėsčiomis, dviračiais ir kitomis bemotorėmis transporto priemonėmis dalis (proc.)</t>
  </si>
  <si>
    <t>3.1.2.</t>
  </si>
  <si>
    <t>Padidinti viešojo transporto paslaugų prieinamumą, teikiant kompleksines viešojo transporto paslaugas</t>
  </si>
  <si>
    <t>Vidutiniškai vienam gyventojui tenkančių kelionių autobusais santykis su šalies vidurkiu (proc.)</t>
  </si>
  <si>
    <t>3.1.3.</t>
  </si>
  <si>
    <t>Paskatinti gyventojus rinktis alternatyvius, įvairiarūšius judumo būdus</t>
  </si>
  <si>
    <t>Dviračių takų ilgis (km) ir procentinis pokytis (proc.)</t>
  </si>
  <si>
    <t>3.2.</t>
  </si>
  <si>
    <t>Tapti aplinką tausojančia, švaria ir žaliausia Savivaldybe</t>
  </si>
  <si>
    <t>3.2.1.</t>
  </si>
  <si>
    <t>3.2.2.</t>
  </si>
  <si>
    <t>Savivaldybės atskirųjų želdynų plotas (kv. m) , tenkantis 1 gyventojui</t>
  </si>
  <si>
    <t>Modernizuoti ir išplėsti rajono inžinerinę infrastruktūrą, laikantis ekologiškumo ir inovatyvumo principų</t>
  </si>
  <si>
    <t>UAB "Biržų vandenys"</t>
  </si>
  <si>
    <t>Išvalytų iki normų ir (arba) nuotekų, kurių nereikia valyti, dalis nuo bendrojo išleistų nuotekų dydžio (proc.)</t>
  </si>
  <si>
    <t>Efektyviai veikianti viešoji geriamojo vandens tiekimo ir nuotekų tvarkymo įmonė</t>
  </si>
  <si>
    <t>Efektyviai veikia</t>
  </si>
  <si>
    <t>3.2.3.</t>
  </si>
  <si>
    <t>Įdiegti žiedinės ekonomikos procesus</t>
  </si>
  <si>
    <t>BRSA Viešosios tvarkos skyrius, VšĮ Panevėžio regiono atliekų tvarkymo centras (PTRAC)</t>
  </si>
  <si>
    <t>3.3.</t>
  </si>
  <si>
    <t>3.3.1.</t>
  </si>
  <si>
    <t>3.3.2.</t>
  </si>
  <si>
    <t>Paskatinti gyventojus ir verslo subjektus naudoti atsinaujinančius ir alternatyvius energijos šaltinius</t>
  </si>
  <si>
    <t xml:space="preserve">Išvystyti mažai energijos naudojančią viešąją infrastruktūrą </t>
  </si>
  <si>
    <t>BRSA Statybos ir infrastruktūros skyrius, Viešosios tvarkos sk., Strateginio planavimo ir turto valdymo sk.</t>
  </si>
  <si>
    <t>Atsinaujinančių energijos išteklių (AEI) dalis nuo bendro galutinio energijos suvartojimo (proc.)</t>
  </si>
  <si>
    <t>Lietuvos energetikos agentūra (LEA)</t>
  </si>
  <si>
    <t>Atsinaujinančio kuro dalis centrinio šildymo sistemoje (proc.)</t>
  </si>
  <si>
    <t>Savivaldybės įstaigų ir įmonių įdiegusių atsinaujinančių ir alternatyvių energijos išteklių priemones savo pastatuose, dalis (proc.)</t>
  </si>
  <si>
    <t>Energiją taupančių šviestuvų dalis (proc.)</t>
  </si>
  <si>
    <t>Paaiškinimai</t>
  </si>
  <si>
    <t>BRSA seniūnijos</t>
  </si>
  <si>
    <t>SB</t>
  </si>
  <si>
    <t>Atnaujintų tiltų skaičius (vnt.)</t>
  </si>
  <si>
    <t>Naujai įrengtų tiltų skaičius (vnt.)</t>
  </si>
  <si>
    <t>SB, VB</t>
  </si>
  <si>
    <t>SB, ES</t>
  </si>
  <si>
    <t>SB, ES, KT</t>
  </si>
  <si>
    <t>UAB Biržų autobusų parkas</t>
  </si>
  <si>
    <t>SB, VB, ES, KT</t>
  </si>
  <si>
    <t>Gyventojų sąmoningumo didinimas darnaus judumo srityje</t>
  </si>
  <si>
    <t>Dviračių, pėsčiųjų ir kito bevariklio transporto takų atnaujinimas ir plėtra</t>
  </si>
  <si>
    <t>SB, KT</t>
  </si>
  <si>
    <t>Žaliosios infrastruktūros plėtojimas</t>
  </si>
  <si>
    <t>Įgyvendintų invazinių rūšių populiacijų reguliavimo priemonės (vnt.)</t>
  </si>
  <si>
    <t>Sutvarkytos (rekultivuotos) teritorijos plotas (ha)</t>
  </si>
  <si>
    <t>Želdynų inventorizacija</t>
  </si>
  <si>
    <t>Suinventorizuotų želdynų plotas (ha)</t>
  </si>
  <si>
    <t>Atnaujintų/ naujai įrengtų parkų, želdynų, žaliųjų zonų skaičius (vnt.)</t>
  </si>
  <si>
    <t>Praeityje pažeistų ir (arba) užterštų teritorijų tvarkymas</t>
  </si>
  <si>
    <t>Įdiegtų inovacinių sprendinių transporto srityje skaičius (vnt.)</t>
  </si>
  <si>
    <t>Viešojo transporto paslaugų infrastruktūros įrengimas ir atnaujinimas</t>
  </si>
  <si>
    <t>Inovacinių sprendinių transporto srityje diegimas</t>
  </si>
  <si>
    <t>Skirtingų transporto rūšių sistemą užtikrinančios infrastruktūros plėtojimas (pvz., Park &amp; Ride, Ride &amp; Bike ir pan.)</t>
  </si>
  <si>
    <t>Vandens telkinių ir jų pakrančių valymas ir tvarkymas</t>
  </si>
  <si>
    <t>Išvalytų/ sutvarkytų vandens telkinių/ pakrančių skaičius (vnt.)</t>
  </si>
  <si>
    <t>Bešeimininkių pastatų, statinių, kitos infrastruktūros objektų likvidavimas ir tvarkymas</t>
  </si>
  <si>
    <t>Likviduotų pastatų/ statinių/ kitos infrastruktūros objektų skaičius (vnt.)</t>
  </si>
  <si>
    <t>Religinės paskirties pastatų restauravimas ir atnaujinimas</t>
  </si>
  <si>
    <t>Kapinių teritorijų ir infrastruktūros plėtra</t>
  </si>
  <si>
    <t>Išsaugoti ekosistemas ir kraštovaizdį</t>
  </si>
  <si>
    <t>3.2.4.</t>
  </si>
  <si>
    <t>Įrengtų kolumbariumų skaičius (vnt.)</t>
  </si>
  <si>
    <t>Atnaujintų, išplėstų ar konvertuotų bendruomeninės/ viešosios infrastruktūros objektų skaičius (vnt.)</t>
  </si>
  <si>
    <t>Bendruomeninės ir (arba) viešosios infrastruktūros atnaujinimas ir plėtra, prioritetą teikiant konversijai</t>
  </si>
  <si>
    <t>Pagerinti rajono gyvenamųjų vietovių bendruomeninę ir viešąją infrastruktūrą, viešąsias erdves</t>
  </si>
  <si>
    <t>Vandens tiekimo ir nuotekų tvarkymo tinklų inventorizacija ir įteisinimas</t>
  </si>
  <si>
    <t>Naujai įrengtų/ atnaujintų geriamojo vandens tiekimo tinklų ilgis (km)</t>
  </si>
  <si>
    <t>Naujai įrengtų/ atnaujintų geriamojo vandens ėmimo ir gerinimo įrenginių skaičius (vnt.)</t>
  </si>
  <si>
    <t>Naujai įrengtų/ atnaujintų buitinių nuotekų surinkimo tinklų ilgis (km)</t>
  </si>
  <si>
    <t>Naujai įrengtų/ atnaujintų buitinių nuotekų valymo įrenginių skaičius (vnt.)</t>
  </si>
  <si>
    <t>Paviršinių nuotekų surinkimo ir  valymo infrastruktūros atnaujinimas ir plėtra</t>
  </si>
  <si>
    <t>Perimtų vandentvarkos infrastruktūros objektų skaičius (vnt.)</t>
  </si>
  <si>
    <t>Gyvūnų gerovės didinimas, siekiant ugdyti gyventojų sąmoningumą</t>
  </si>
  <si>
    <t>Naujai įrengtų gyvūnų gerovės infrastruktūros objektų skaičius (vnt.)</t>
  </si>
  <si>
    <t>Visuomenės švietimas aplinkos apsaugos bei atliekų prevencijos ir tvarkymo srityse</t>
  </si>
  <si>
    <t>Restauruotų/ atnaujintų religinės paskirties pastatų skaičius (vnt.)</t>
  </si>
  <si>
    <t>PRATC</t>
  </si>
  <si>
    <t>Įgyvendintų viešinimo priemonių skaičius (vnt.)</t>
  </si>
  <si>
    <t>BRSA seniūnijos, NVO, religinės bendruomenės</t>
  </si>
  <si>
    <t>Skatinti efektyvų ir patikimą energijos naudojimą</t>
  </si>
  <si>
    <t>Apšvietimo tinklų atnaujinimas ir plėtra, diegiant energiją taupančias priemones</t>
  </si>
  <si>
    <t>Šilumos, karšto vandens ir vėsumos tiekimo sistemų energijos vartojimo efektyvumo (EVE) didinimas ir tokių sistemų plėtra</t>
  </si>
  <si>
    <t>Viešųjų pastatų, kuriuose įdiegtos energijos vartojimo efektyvumą didinančios priemonės, skaičius (vnt.)</t>
  </si>
  <si>
    <t>BRS įstaigos ir organizacijos</t>
  </si>
  <si>
    <t>Savivaldybės įstaigų ir įmonių pastatų, kuriuose įrengtos AEI priemonės, skaičius (vnt.)</t>
  </si>
  <si>
    <t>Atnaujintų/ praplatintų/ naujai įrengtų automobilių stovėjimo aikštelių skaičius (vnt.)</t>
  </si>
  <si>
    <t>Įrengtų infrastruktūros objektų skaičius (vnt.)</t>
  </si>
  <si>
    <t>Naujai įrengtų/ atnaujintų paviršinių nuotekų surinkimo tinklų ilgis (km)</t>
  </si>
  <si>
    <t>Išrūšiuotų atliekų dalis (proc.)</t>
  </si>
  <si>
    <t>2030m.</t>
  </si>
  <si>
    <t>Elektromobilių ir elektrobusų įkrovimo infrastruktūros plėtra</t>
  </si>
  <si>
    <t>Daugiabučių gyvenamųjų namų modernizavimas, diegiant energetinio vartojimo efektyvumo didinimo ir (arba) atsinaujinančių energijos išteklių panaudojimo  priemones</t>
  </si>
  <si>
    <t>Modernizuotų daugiabučių gyvenamųjų namų, kuriuose įdiegtos EVE didinimo ir (arba) AEI panaudojimo priemonės, skaičius (vnt.)</t>
  </si>
  <si>
    <t>BRSA Strateginio planavimo ir turto valdymo</t>
  </si>
  <si>
    <t>BRSA Statybos ir infrastruktūros skyrius, Daugiabučius namus administruojančios įmonės, bendrijos</t>
  </si>
  <si>
    <t>BRSA Statybos ir infrastruktūros skyrius, BRS įstaigos ir organizacijos</t>
  </si>
  <si>
    <t>EVE didinimo ir AEI panaudojimo skatinimas privačiame sektoriuje</t>
  </si>
  <si>
    <t>Elektromobilių ir (arba) alternatyviais degalais varomų transporto priemonių įsigijimas viešajame sektoriuje</t>
  </si>
  <si>
    <t>Atnaujintų dviračių/ pėsčiųjų/ kito bevariklio transporto takų ilgis (km)</t>
  </si>
  <si>
    <t>Naujai įrengtų dviračių/ pėsčiųjų/ kito bevariklio transporto takų ilgis (km)</t>
  </si>
  <si>
    <t>Vandentvarkos infrastruktūros objektų perėmimas</t>
  </si>
  <si>
    <t>Viešosios paskirties pastatų modernizavimas, didinant  energijos vartojimo efektyvumą (EVE)</t>
  </si>
  <si>
    <t>Vietinės reikšmės kelių su patobulinta danga  ilgio dalis bendrame vietinės reikšmės kelių ilgyje (proc.)</t>
  </si>
  <si>
    <t>Atsinaujinančios energijos išteklių (AEI) panaudojimo didinimas</t>
  </si>
  <si>
    <t>Biologinės įvairovės išsaugojimo užtikrinimas</t>
  </si>
  <si>
    <t>Atnaujintų kelių/ gatvių/ privažiavimo kelių ilgis (km)</t>
  </si>
  <si>
    <t>Naujai įrengtų kelių/ gatvių/ privažiavimo kelių  ilgis (km)</t>
  </si>
  <si>
    <t>Komercinės, pramoninės paskirties žemės sklypų suformavimas</t>
  </si>
  <si>
    <t>Strategijos investuotojų pritraukimui Panevėžio regione parengimas, bendradarbiaujant su Panevėžio regiono savivaldybėmis (Funkcinės zonos savivaldybėmis)</t>
  </si>
  <si>
    <t>Verslo plėtrai ir investicijų pritraukimui svarbių teritorijų išvystymas, reikalingos infrastruktūros sukūrimas</t>
  </si>
  <si>
    <t>2026 m.</t>
  </si>
  <si>
    <t>Vietos ir užsienio institucijų bendradarbiavimo skatinimas verslo plėtros ar investicijų pritraukimo klausimais</t>
  </si>
  <si>
    <t>Biržų rajono ir miesto VVG</t>
  </si>
  <si>
    <t>Verslumą, gerąją verslo patirtį skatinančių renginių organizavimas, dalyvavimas bei skatinimas dalyvauti juose</t>
  </si>
  <si>
    <t>Verslo ir viešojo sektoriaus partnerystės stiprinimas</t>
  </si>
  <si>
    <t>Vietinių įsidarbinimo galimybių gerinimas, socialinių verslų skatinimas ir plėtra, įgyvendinant vietos plėtros strategijas</t>
  </si>
  <si>
    <t>Bendrų socialinių, kūrybinių ekonomikos ir bendro infrastruktūros naudojimo iniciatyvų (pvz., verslo bendradarbystės erdvių, kultūros ir kūrybinių industrijų ir kt.) plėtojimas ir veiklos skatinimas</t>
  </si>
  <si>
    <t>Verslo skaitmenizavimo procesų skatinimas</t>
  </si>
  <si>
    <t>Inovatyvių įmonių ir startuolių atsiradimo skatinimas</t>
  </si>
  <si>
    <t>Melioracinių statinių ir sistemų tvarkymas ir rekonstrukcija, prioritetą teikiant išmaniajai/ inovatyviai melioracijai</t>
  </si>
  <si>
    <t>Ekologinių, netradicinių žemės ūkio šakų stiprinimas ir plėtra</t>
  </si>
  <si>
    <t>Biržų rajono ūkininkų sąjunga</t>
  </si>
  <si>
    <t>BRS veikiančios melioracijos sistemų naudotojų asociacijos</t>
  </si>
  <si>
    <t>Sąlygų ir paskatų sudarymas kurtis ir plėtotis trumposioms maisto tiekimo grandinėms rajone</t>
  </si>
  <si>
    <t>Turizmo informacinės infrastruktūros atnaujinimas ir plėtra</t>
  </si>
  <si>
    <t>Turizmo, rekreacijos ir lankytinų objektų prieinamumo ir pasiekiamumo gerinimas</t>
  </si>
  <si>
    <t>Vandens turizmo infrastruktūros atnaujinimas ir plėtra</t>
  </si>
  <si>
    <t>Panevėžio regiono turistų poreikių turizmo produktams ir paslaugoms galimybių studijos ir turizmo rinkodaros strategijos (įskaitant pramoninį turizmą) parengimas, bendradarbiaujant su Panevėžio regiono savivaldybėmis (Funkcinės zonos savivaldybėmis)</t>
  </si>
  <si>
    <t>Viešojo transporto paslaugų valdymo sistemos sukūrimas ir įdiegimas regioniniu lygiu (FZ lygiu)</t>
  </si>
  <si>
    <t>Bendro su kitomis FZ regiono savivaldybėmis e-bilieto įdiegimas (kompl.)</t>
  </si>
  <si>
    <t>Turizmo kokybės vadybos stiprinimas</t>
  </si>
  <si>
    <t>Turizmo/ rekreacijos/ lankytinų objektų skaitmenizavimas, bendros turizmo sistemos kūrimas bendradarbiaujant su Panevėžio regiono savivaldybėmis (Funkcinės zonos savivaldybėmis)</t>
  </si>
  <si>
    <t>Rajone teikiamų turizmo ir rekreacijos paslaugų bei produktų populiarinimas</t>
  </si>
  <si>
    <t>Priemonių, kuriomis siekiama gauti Likėnų kurortinės teritorijos statuso, įgyvendinimo tęstinumas</t>
  </si>
  <si>
    <t>Tarptautinio turizmo paslaugų plėtra</t>
  </si>
  <si>
    <t>Turizmo klasterio plėtojimas</t>
  </si>
  <si>
    <t>Asociacija "Biržų turizmo klasteris"</t>
  </si>
  <si>
    <t>BRSA Statybos ir infrastruktūros skyrius, Strateginio planavimo ir turto valdymo skyrius, BRS BUM</t>
  </si>
  <si>
    <t>BRSA Statybos ir infrastruktūros skyrius, BRS neformaliojo ugdymo įstaigos</t>
  </si>
  <si>
    <t>BRSA Statybos ir infrastruktūros skyrius, BRS švietimo įstaigos</t>
  </si>
  <si>
    <t>"Tūkstantmečio mokyklų" programos įgyvendinimas Biržų rajono savivaldybėje</t>
  </si>
  <si>
    <t>BRS švietimo įstaigos</t>
  </si>
  <si>
    <t>BRS švietimo įstaigos, Biržų švietimo pagalbos tarnyba (ŠPT)</t>
  </si>
  <si>
    <t>SB, VB, KT</t>
  </si>
  <si>
    <t>BRSA Statybos ir infrastruktūros skyrius, Strateginio planavimo ir turto valdymo skyrius, BRS švietimo įstaigos, NVO</t>
  </si>
  <si>
    <t>BRSA Strateginio planavimo ir turto valdymo skyrius, BRS švietimo įstaigos</t>
  </si>
  <si>
    <t>Transporto priemonių vaikų ir mokinių pavėžėjimui įsigijimas, įskaitant ir transporto priemonių, tinkančių negalią turinčių mokinių pavėžėjimui, įsigijimą</t>
  </si>
  <si>
    <t>Kompleksinių skatinimo priemonių vykdymas talentingiems mokinimas</t>
  </si>
  <si>
    <t>Priemonių įtraukiam ugdymui ir švietimo pagalbai švietimo įstaigose užtikrinti sukūrimas ir diegimas</t>
  </si>
  <si>
    <t xml:space="preserve">2023 m. </t>
  </si>
  <si>
    <t>Įgyvendintų gamtotvarkos priemonių skaičius (pvz. įsteigtas savivaldybės draustinis ir kt.) (vnt.)</t>
  </si>
  <si>
    <t>Vaikų domėjimosi inovacijomis, techninės krypties dalykais skatinimas</t>
  </si>
  <si>
    <t>Profesijos pasirinkimui ir darbui svarbių kompetencijų ugdymas ikimokyklinio ugdymo įstaigose, BUM</t>
  </si>
  <si>
    <t>Modernios, inovatyvios ir saugios ugdymo aplinkos kūrimas  švietimo įstaigose</t>
  </si>
  <si>
    <t>Informacijos sklaida apie mokymosi visą gyvenimą galimybes Biržų rajone</t>
  </si>
  <si>
    <t>BRS Švietimo, kultūros ir sporto skyrius</t>
  </si>
  <si>
    <t>BRS kultūros įstaigos</t>
  </si>
  <si>
    <t>Rajono teritorijoje esančio kultūros paveldo objektų aktualizavimas ir įveiklinimas</t>
  </si>
  <si>
    <t>Mobilių kultūros paslaugų kūrimas ir plėtra, siekiant didesnio paslaugų prieinamumo</t>
  </si>
  <si>
    <t>Kultūros paslaugų skaitmeninimas</t>
  </si>
  <si>
    <t>Kultūros paslaugų bei produktų populiarinimas</t>
  </si>
  <si>
    <t>Kultūros renginių organizavimas ir organizavimo skatinimas</t>
  </si>
  <si>
    <t>Vaikų ir jaunimo neformaliojo švietimo paslaugų aukštesnės kokybės, prieinamumo, atitikties šiuolaikiniams poreikiams didinimas, įskaitant ir visos dienos mokyklos modelio sukūrimą bei plėtrą</t>
  </si>
  <si>
    <t>Kultūrinių erdvių, skirtų kultūros paslaugų teikimui,  kultūros renginių organizavimui, meno ekspozicijoms, kitiems kultūros poreikiams, atnaujinimas ir plėtra</t>
  </si>
  <si>
    <t>Kultūros įstaigų bei kitų kultūros dalyvių veiklos tarptautiškumo ir partnerystės skatinimas</t>
  </si>
  <si>
    <t>Kultūros paslaugų ir produktų skirtingoms socialinėms grupėms plėtra</t>
  </si>
  <si>
    <t>Profesionaliam sportui ir aktyviam laisvalaikiui skirtos infrastruktūros atnaujinimas ir plėtra, sudarant sąlygas ir privačiam verslui investuoti į viešosios sporto infrastruktūros kūrimą</t>
  </si>
  <si>
    <t>Bendruomeninės fizinio aktyvumo infrastruktūros atnaujinimas ir plėtra</t>
  </si>
  <si>
    <t>Biržų miesto ir rajono VVG, NVO</t>
  </si>
  <si>
    <t>BRSA Statybos ir infrastruktūros skyrius, BRS kultūros įstaigos</t>
  </si>
  <si>
    <t>BRSA Statybos ir infrastruktūros skyrius, Biržų rajono kūno kultūros ir sporto centras (Biržų KKSC)</t>
  </si>
  <si>
    <t>Informacijos sklaida apie fizinio aktyvumo naudą ir galimybes</t>
  </si>
  <si>
    <t>Sportinės, fizinio aktyvumo veiklos plėtra ir skatinimas, įtraukiant įvairių socialinių grupių atstovus</t>
  </si>
  <si>
    <t>Sporto veiklų, sporto NVO (klubų), atskirų sportininkų sportinės rėmimas ir iniciatyvų skatinimas</t>
  </si>
  <si>
    <t>BRS švietimo įstaigos, Biržų ŠPT</t>
  </si>
  <si>
    <t>BRS švietimo įstaigos, Biržų KKSC</t>
  </si>
  <si>
    <t>BRS sveikatos priežiūros įstaigos</t>
  </si>
  <si>
    <t>Sveikatos priežiūros įstaigų, kuriose atnaujinti pastatai/ patalpos/ teritorijos, skaičius (vnt.)</t>
  </si>
  <si>
    <t>Naujai įsigytos / atnaujintos medicininės įrangos skaičius (vnt.)</t>
  </si>
  <si>
    <t>Pritrauktų sveikatos priežiūros specialistų skaičius (asm.)</t>
  </si>
  <si>
    <t>Naujai įrengtos/ atnaujintos infrastruktūros objektų skaičius (vnt.)</t>
  </si>
  <si>
    <t>Mobilių sveikatos priežiūros ir slaugos paslaugų plėtra</t>
  </si>
  <si>
    <t>BRS sveikatos priežiūros įstaigos, Biržų VSB</t>
  </si>
  <si>
    <t>Integruotų specializuotų sveikatos priežiūros paslaugų modelių diegimas</t>
  </si>
  <si>
    <t>Sveikatos priežiūros paslaugas teikiančių įstaigų infrastruktūros ir medicininės įrangos tobulinimas</t>
  </si>
  <si>
    <t>Sveikatos priežiūros specialistų pritraukimo į rajoną gerinimas ir kvalifikacijos bei kompetencijų didinimas</t>
  </si>
  <si>
    <t>Prevencinių, visuomenės sveikatą  bei psichologinę gerovę ir atsparumą stiprinančių priemonių skatinimas</t>
  </si>
  <si>
    <t>Dalyvavimo valstybinėse prevencinėse sveikatos programose skatinimas</t>
  </si>
  <si>
    <t>Fizinio aktyvumo ir visuomenės sveikatos stiprinimo (sveikatinimo) programų įgyvendinimas ir plėtra</t>
  </si>
  <si>
    <t>Įgyvendintų bendrų projektų skaičius (vnt.)</t>
  </si>
  <si>
    <t>Įgyvendintų veiklos gerinimo priemonių skaičius (vnt.)</t>
  </si>
  <si>
    <t>Suorganizuotų/dalyvautų kvalifikacijos ir kompetencijų tobulinimo renginių skaičius (vnt.) ir dalyvių skaičius juose (asm.)</t>
  </si>
  <si>
    <t>Bendradarbiavimo plėtra tarp socialinių partnerių, visuomeninių organizacijų, teikiant visuomenės sveikatos priežiūros paslaugas</t>
  </si>
  <si>
    <t>Viešosios paskirties pastatų/ patalpų/ teritorijų pritaikymas pagal universalaus dizaino principus</t>
  </si>
  <si>
    <t>Elektroninių paslaugų teikimo socialiniame sektoriuje plėtra</t>
  </si>
  <si>
    <t>Socialinių paslaugų teikimo, pasitelkiant NVO sektorių, plėtra</t>
  </si>
  <si>
    <t>Naujai įsigytų/ pastatytų/ atnaujintų socialinių būstų skaičius (vnt.)</t>
  </si>
  <si>
    <t>Socialinių paslaugų asmenims su intelekto ir/ar psichikos negalia, plėtra, tęsiant institucinės globos pertvarką</t>
  </si>
  <si>
    <t>BRS socialines paslaugas teikiančios įstaigos, NVO</t>
  </si>
  <si>
    <t>Kultūros ir meno darbuotojų kvalifikacijos ir kompetencijų tobulinimas</t>
  </si>
  <si>
    <t>Kūno kultūros ir sporto specialistų pritraukimo į rajoną gerinimas ir kvalifikacijos bei kompetencijų tobulinimas</t>
  </si>
  <si>
    <t xml:space="preserve">Nestacionarių socialinių paslaugų kokybės, aprėpties ir prieinamumo gerinimas </t>
  </si>
  <si>
    <t>Įdiegtų naujų/ patobulintų nestacionarių paslaugų skaičius (vnt.)</t>
  </si>
  <si>
    <t>Elektroninių būdu teikiamų socialinių paslaugų dalis (proc.)</t>
  </si>
  <si>
    <t>BRS socialines paslaugas teikiančios įstaigos</t>
  </si>
  <si>
    <t>Globos šeimoje, šeimynose skatinimas ir dalinis finansavimas</t>
  </si>
  <si>
    <t>Paremtų šeimynų/ vaikus globojančių asmenų skaičius (vnt.)</t>
  </si>
  <si>
    <t>Socialines paslaugas teikiančių NVO skaičius (vnt.)</t>
  </si>
  <si>
    <t>Gyvenamosios aplinkos pritaikymas spec. poreikių turintiems asmenims</t>
  </si>
  <si>
    <t>Pritaikytų gyvenamosios aplinkos objektų spec. poreikių turintiems asmenims skaičius (vnt.)</t>
  </si>
  <si>
    <t>Lygių galimybių visiems užtikrinimas</t>
  </si>
  <si>
    <t>Parengtas ir įgyvendintas lygių galimybių užtikrinimo veiksmų planas</t>
  </si>
  <si>
    <t>Bausmę atlikusių asmenų integracijos didinimas</t>
  </si>
  <si>
    <t>Užsieniečių, grįžusių iš emigracijos/ atvykusių gyventi į rajoną integracijos didinimas</t>
  </si>
  <si>
    <t>Priemonių, didinančių gyventojų saugumą, įgyvendinimas</t>
  </si>
  <si>
    <t>Įgyvendintų programų skaičius (vnt.)</t>
  </si>
  <si>
    <t>Prevencinių švietėjiškų programų įgyvendinimas</t>
  </si>
  <si>
    <t>Naujai įrengtų/ atnaujintų vaizdo kamerų skaičius (vnt.)</t>
  </si>
  <si>
    <t>Pasirengimo ekstremalioms situacijoms savivaldybėje didinimas</t>
  </si>
  <si>
    <t>BRSA vyr. specialistas civilinei ir priešgaisrinei saugai</t>
  </si>
  <si>
    <t>Atliktų priešgaisrinės tarnybos pastatų/ patalpų pagerinimo darbų skaičius (vnt.)</t>
  </si>
  <si>
    <t>Įsigytų gaisro gesinimo transporto priemonių skaičius (vnt.)</t>
  </si>
  <si>
    <t>Priešgaisrinės saugos didinimas</t>
  </si>
  <si>
    <t>Biržų rajono savivaldybės priešgaisrinės apsaugos tarnyba (Biržų PAT)</t>
  </si>
  <si>
    <t>Naujai įrengtų/ pritaikytų kolektyvių apsaugos statinių skaičius (vnt.)</t>
  </si>
  <si>
    <t>Įdiegtų naujų gyventojų perspėjimo sistemų/ priemonių skaičius (vnt.)</t>
  </si>
  <si>
    <t>Suorganizuotų/ dalyvautų mokymų skaičius (vnt.) ir dalyvių juose skaičius (asm.)</t>
  </si>
  <si>
    <t>Vartotojų skatinimas naudotis elektroninėmis Savivaldybės teikiamomis paslaugomis</t>
  </si>
  <si>
    <t>Žmogiškųjų išteklių/ specialistų/ kvalifikuotų darbuotojų pritraukimo į rajoną ir jų motyvavimo, išlaikymo modelio/ programos sukūrimas</t>
  </si>
  <si>
    <t>Savivaldybės administracijos darbuotojų pritraukimo į rajoną gerinimas ir kvalifikacijos bei kompetencijų tobulinimas</t>
  </si>
  <si>
    <t>BRS skyriai, padaliniai</t>
  </si>
  <si>
    <t>BRSA skyriai ir padaliniai, BRS įstaigos ir organizacijos</t>
  </si>
  <si>
    <t>Atliktų tyrimų/ apklausų skaičius (vnt.)</t>
  </si>
  <si>
    <t>Konsultavimo su visuomene mechanizmo plėtojimas, vykdant tyrimus ir apklausas</t>
  </si>
  <si>
    <t>Teikiamų e-paslaugų ir įrankių plėtra</t>
  </si>
  <si>
    <t>Pradėtų teikti naujų e-paslaugų/ įdiegtų naujų elektroninių įrankių skaičius (vnt.)</t>
  </si>
  <si>
    <t>Gerųjų praktikų taikymas Savivaldybės administracijoje ir savivaldybei pavaldžiose įstaigose</t>
  </si>
  <si>
    <t>Optimizuotų viešojo valdymo funkcijų skaičius (vnt.)</t>
  </si>
  <si>
    <t>Išorinės ir vidinės komunikacijos gerinimas</t>
  </si>
  <si>
    <t>Savivaldybės administracijos ir savivaldybei pavaldžių įstaigų bendros viešosios informacijos sistemos kūrimas ir palaikymas</t>
  </si>
  <si>
    <t>Įsigytų elektromobilių ir (arba) alternatyviais degalais varomų transporto priemonių skaičius (vnt.)</t>
  </si>
  <si>
    <t>Sukurtas bendras skelbiamos informacijos standartas</t>
  </si>
  <si>
    <t>Teigiamo savivaldybės įvaizdžio formavimas ir palaikymas</t>
  </si>
  <si>
    <t>Dalyvavimo tarptautiniuose renginiuose, kuriuose buvo stiprinamas savivaldybės įvaizdis, skaičius (vnt.)</t>
  </si>
  <si>
    <t>BRSA skyriai, padaliniai, BRS įstaigos ir organizacijos</t>
  </si>
  <si>
    <t>Suorganizuotų/dalyvautų komunikacijos gerinimo renginių skaičius (vnt.) ir dalyvių skaičius juose (asm.)</t>
  </si>
  <si>
    <t>Jaunimo informavimo ir konsultavimo paslaugų efektyvumo didinimas</t>
  </si>
  <si>
    <t>Jaunimo poreikiams pritaikytų viešųjų erdvių/ pastatų/ patalpų atnaujinimas ir plėtra, prioritetą teikiant atokesnių vietovių jaunimo poreikiams</t>
  </si>
  <si>
    <t>Atviro darbo su jaunimu plėtra</t>
  </si>
  <si>
    <t>Mobilaus darbo su jaunimu plėtra</t>
  </si>
  <si>
    <t>Jaunimo savanorystės skatinimas</t>
  </si>
  <si>
    <t>Naujai sukurtų/ atnaujintų ir jaunimo poreikiams pritaikytų viešųjų erdvių/ pastatų/ patalpų skaičius (vnt.)</t>
  </si>
  <si>
    <t>Naujų vietų, kuriuose pradėtos teikti mobilaus darbo su jaunimu paslaugos, skaičius (vnt.)</t>
  </si>
  <si>
    <t>JO, su jaunimu dirbančios organizacijos, neformalios jaunimo grupės</t>
  </si>
  <si>
    <t>Įgyvendintų bendrų jaunimo organizacijų/ su jaunimu dirbančių organizacijų/ neformalių jaunimo grupių ir savivaldos projektų/ renginių skaičius (vnt.)</t>
  </si>
  <si>
    <t>Įgyvendintų komunikacijos priemonių skaičius (vnt.)</t>
  </si>
  <si>
    <t>Dalyvaujamojo biudžeto modelio plėtojimas</t>
  </si>
  <si>
    <t>Įgyvendintų projektų pagal dalyvaujamojo biudžeto metodiką skaičius (vnt.)</t>
  </si>
  <si>
    <t>Biržų VSB, BRS sveikatos priežiūros įstaigos</t>
  </si>
  <si>
    <t>BRSA Švietimo, sporto ir kultūros skyrius, Socialinės paramos skyrius, Biržų VSB, Panevėžio apskrities vyriausiojo policijos komisariato Biržų rajono policijos komisariatas (Panevėžio VPK Biržų rajono PK), NVO</t>
  </si>
  <si>
    <t>Įvykdytų jaunimo informavimo/ konsultavimo atvejų skaičius (vnt.)</t>
  </si>
  <si>
    <t>Suinventorizuotų susisiekimo inžinerinių statinių dalis (proc.)</t>
  </si>
  <si>
    <t>Eismo saugos priemonių diegimas ir atnaujinimas</t>
  </si>
  <si>
    <t>Įdiegtų/ atnaujintų eismo saugumą gerinančių priemonių skaičius (vnt.)</t>
  </si>
  <si>
    <t>Sudarytų bendrų maršrutų (tvarkaraščių) su kitomis FZ savivaldybėmis, einančių per Biržų r. sav. teritoriją, skaičius (kompl.)</t>
  </si>
  <si>
    <t>BRSA Strateginis skyrius</t>
  </si>
  <si>
    <t>2027 m.</t>
  </si>
  <si>
    <t xml:space="preserve">Atnaujinta autobusų stotis </t>
  </si>
  <si>
    <t>Netaršių viešojo transporto priemonių  atnaujinimas ir plėtra</t>
  </si>
  <si>
    <t>Viešojo transporto priemonių pritaikymas asmenų su negalia poreikiams</t>
  </si>
  <si>
    <t>Pritaikytų viešojo transporto priemonių dalis (proc.)</t>
  </si>
  <si>
    <t>Parengtas žaliosios infrastruktūros poreikio žemėlapis</t>
  </si>
  <si>
    <t xml:space="preserve">Įgyvendintų sprendinių, susijusių su žaliosios infrastruktūros plėtra urbanizuotose teritorijose, skaičius (vnt.) </t>
  </si>
  <si>
    <t>Gyvenamųjų namų teritorijų atnaujinimas ir atgaivinimas</t>
  </si>
  <si>
    <t>Atnaujintų/ atgaivintų gyvenamųjų namų teritorijų skaičius (vnt.)</t>
  </si>
  <si>
    <t>Suinventorizuotų geriamojo vandens tinklų ilgis (km)</t>
  </si>
  <si>
    <t>2028 m.</t>
  </si>
  <si>
    <t>UAB "Biržų vandenys", BRSA Architektūros ir urbanistikos skyrius</t>
  </si>
  <si>
    <t>Komunalinių atliekų rūšiuojamojo surinkimo pajėgumų didinimas, prioritetą teikiant tekstilės/ maisto/ pavojingoms atliekoms bei įrengiant tinkamų pakartotinai naudoti atliekų surinkimo vietas</t>
  </si>
  <si>
    <t>2025 m.</t>
  </si>
  <si>
    <t xml:space="preserve">BRSA Viešosios tvarkos skyrius </t>
  </si>
  <si>
    <t xml:space="preserve">Naujai įrengtų/ atnaujintų apšvietimo tinklų ilgis (km) </t>
  </si>
  <si>
    <t>Naujai pastatytų/ patobulintų šilumos ir vėsumos tiekimo tinklų ilgis (km)</t>
  </si>
  <si>
    <t>Naujai įrengtų saulės/ vėjo jėgainių (elektrinių) parkų skaičius (vnt.)</t>
  </si>
  <si>
    <t>Įdiegtų AEI priemonių centralizuotos šilumos ir vėsumos tiekimo (CŠTV) sektoriuje skaičius (kompl.)</t>
  </si>
  <si>
    <t>UAB "Biržų šilumos tinklai", Daugiabučius gyvenamuosius namus administruojančios įmonės, bendrijos</t>
  </si>
  <si>
    <t>Įrengtų viešų ir pusiau viešų elektromobilių ir elektrobusų įkrovimo infrastruktūros objektų skaičius (vnt.)</t>
  </si>
  <si>
    <t>Susisiekimo infrastruktūros atnaujinimas ir plėtra</t>
  </si>
  <si>
    <t>Susisiekimo inžinerinių statinių inventorizavimas, teisinė registracija</t>
  </si>
  <si>
    <t>Įsigytų naujų netaršių viešojo transporto priemonių skaičius (vnt.)</t>
  </si>
  <si>
    <t>Netaršių viešojo transporto priemonių dalis nuo bendro viešojo transporto priemonių parko (proc.)</t>
  </si>
  <si>
    <t>BRSA Strateginio planavimo ir turto valdymo skyrius, UAB "Biržų vandenys"</t>
  </si>
  <si>
    <t>BRSA Statybos ir infrastruktūros skyrius, Architektūros ir urbanistikos skyrius</t>
  </si>
  <si>
    <t>Suinventorizuotų buitinių tinklų ilgis (km)</t>
  </si>
  <si>
    <t>Suinventorizuotų paviršinių tinklų ilgis (km)</t>
  </si>
  <si>
    <t>Geriamojo vandens tiekimo ir buitinių nuotekų tvarkymo sistemų atnaujinimas ir plėtra, įskaitant individualių/ atskirųjų bei grupinių geriamojo vandens tiekimo/ buitinių nuotekų tvarkymo sistemų įrengimą</t>
  </si>
  <si>
    <t>Sveikatos priežiūros įstaigų, kurios įdiegė inovatyvius sprendimus, skirtus sveikatos duomenų kaupimui, valdymui ir pritaikytus integruotai bei nuotolinei veiklai, dalis (proc.)</t>
  </si>
  <si>
    <t>Parengtų ir įgyvendintų programų skaičius (vnt.) ir programose dalyvavusių asmenų skaičius (tūkst. asm.)</t>
  </si>
  <si>
    <t>Biržų VSB, NVO</t>
  </si>
  <si>
    <t>Savivaldybės būsto fondo atnaujinimas ir plėtra</t>
  </si>
  <si>
    <t>Naujai įsigytų/ pastatytų/ atnaujintų savivaldybės būstų skaičius (vnt.)</t>
  </si>
  <si>
    <t>BRSA Tarpinstitucinio bendradarbiavimo koordinatorius</t>
  </si>
  <si>
    <t>BRSA Jaunimo reikalų koordinatorius</t>
  </si>
  <si>
    <t>BRSA Žemės ūkio skyrius, Biržų miesto VVG</t>
  </si>
  <si>
    <t>BRSA Statybos ir infrastruktūros skyrius, seniūnijos, NVO, Panevėžio VPK Biržų rajono PK</t>
  </si>
  <si>
    <t>Aprūpintos priemonėmis Savivaldybės operacijų centro patalpos (aprūpinimo lygis, proc.)</t>
  </si>
  <si>
    <t>BRSA Personalo skyrius</t>
  </si>
  <si>
    <t>Savivaldybės administracijos ir savivaldybei pavaldžių įstaigų IKT plėtra</t>
  </si>
  <si>
    <t>Įsigytų IKT komplektų skaičius Savivaldybės administracijoje (kompl.)</t>
  </si>
  <si>
    <t>Įsigytų IKT komplektų skaičius Savivaldybei pavaldžiose įstaigose (kompl.)</t>
  </si>
  <si>
    <t>Biržų TVIC, BRSA skyriai, padaliniai</t>
  </si>
  <si>
    <t>Biržų ŠPT AJC</t>
  </si>
  <si>
    <t>Jaunimo organizacijų, su jaunimu dirbančių organizacijų, neformalių jaunimo grupių plėtros, veiklos ir bendradarbiavimo su savivalda skatinimas</t>
  </si>
  <si>
    <t>Naujai įkurtų atvirų jaunimo erdvių skaičius (vnt.)</t>
  </si>
  <si>
    <t>Bendras jaunų asmenų, besilankančių AJE, AJC skaičius</t>
  </si>
  <si>
    <t>JO, NVO</t>
  </si>
  <si>
    <t>JO</t>
  </si>
  <si>
    <t>BRSA Švietimo sporto ir kultūros skyrius</t>
  </si>
  <si>
    <t>BRSA Jaunimo koordinatorius, Biržų miesto VVG, NVO</t>
  </si>
  <si>
    <t>Paremtų NVO projektų/ iniciatyvų skaičius (vnt.)</t>
  </si>
  <si>
    <t>Nevyriausybinių organizacijų plėtros, veiklos ir bendradarbiavimo su savivalda skatinimas</t>
  </si>
  <si>
    <t>Nevyriausybinių organizacijų atstovų lyderystės ir kompetencijų stiprinimas</t>
  </si>
  <si>
    <t>Etato NVO veiklos koordinavimui steigimas</t>
  </si>
  <si>
    <t>BRSA direktorius</t>
  </si>
  <si>
    <t xml:space="preserve">Suorganizuotų/dalyvautų kvalifikacijos ir kompetencijų tobulinimo renginių  skaičius (vnt.) </t>
  </si>
  <si>
    <t>Žuvusiųjų keliuose skaičius, tenkantis 1 mln. gyv. (asm.)</t>
  </si>
  <si>
    <t xml:space="preserve">Sužeistų keliuose skaičius, tenkantis 1 mln. gyventojų (asm.) </t>
  </si>
  <si>
    <t xml:space="preserve">Gyventojų, centralizuotai aprūpinamų geriamojo vandens tiekimo paslaugomis, dalis, palyginti su visais gyventojais (proc.) </t>
  </si>
  <si>
    <t xml:space="preserve">Gyventojų, aprūpinamų centralizuotai teikiamomis nuotekų tvarkymo paslaugomis dalis, palyginti su visais gyventojais (proc.) </t>
  </si>
  <si>
    <t>Naujai pastatytų/patobulintų šilumos, karšto vandens, vėsumos įrenginių skaičius (vnt.)</t>
  </si>
  <si>
    <t>Sąvartynuose šalinamų komunalinių atliekų dalis, palyginti su bendru komunalinių atliekų srautu (proc.)</t>
  </si>
  <si>
    <t>Paruoštų pakartotinai naudoti ir perdirbtų komunalinių atliekų dalis (proc.)</t>
  </si>
  <si>
    <t>BRSA Bendrasis skyrius, seniūnijos, BRS įstaigos ir organizacijos</t>
  </si>
  <si>
    <t>BRSA Statybos ir infrastruktūros skyrius, seniūnijos</t>
  </si>
  <si>
    <t>Skurdo rizikos lygis (proc.)</t>
  </si>
  <si>
    <t>Socialinio būsto poreikio patenkinimas nuo jo laukiančiųjų asmenų (šeimų) skaičiaus (proc.)</t>
  </si>
  <si>
    <t>BRS socialines paslaugas teikiančios įstaigos, sveikatos priežiūros įstaigos, NVO</t>
  </si>
  <si>
    <t>Pritaikytų viešosios paskirties pastatų/ patalpų/ teritorijų pagal universalaus dizaino principus skaičius (vnt.)</t>
  </si>
  <si>
    <t>Įgyvendintų integracijos priemonių/ programų skaičius (vnt.)</t>
  </si>
  <si>
    <t>Įsteigtas etatas</t>
  </si>
  <si>
    <t>Statybos ir infrastruktūros skyrius</t>
  </si>
  <si>
    <t>BRSA Socialinės paramos skyrius, jaunimo koordinatorius, Žemės ūkio skyrius, BRSA Strateginio planavimo ir turto valdymo skyrius, Biržų miesto ir rajono VVG, NVO</t>
  </si>
  <si>
    <t>BRSA Socialinės paramos skyrius, jaunimo koordinatorius, Žemės ūkio skyrius, BRSA Strateginio planavimo ir turto valdymo skyrius, NVO</t>
  </si>
  <si>
    <t>Įgyvendintų viešinimo priemonių skaičius (kompl.)</t>
  </si>
  <si>
    <t>Administracinės naštos verslui mažinimas</t>
  </si>
  <si>
    <t>Biržų TVIC</t>
  </si>
  <si>
    <t>BRSA Strateginio planavimo ir turto valdymo skyrius, Biržų TVIC</t>
  </si>
  <si>
    <t>BRSA Strateginio planavimo ir turto valdymo skyrius, Biržų TVIC, Aukštaitijos saugomų teritorijų direkcija (ASTD)</t>
  </si>
  <si>
    <t>BRSA Statybos ir infrastruktūros skyrius, Architektūros ir urbanistikos skyrius, Strateginio planavimo ir turto valdymo skyrius, Biržų TVIC, ASTD</t>
  </si>
  <si>
    <t>BRSA Švietimo, kultūros ir sporto skyrius, Biržų TVIC, asociacija "Biržų turizmo klasteris"</t>
  </si>
  <si>
    <t>Biržų TVIC, asociacija "Biržų turizmo klasteris"</t>
  </si>
  <si>
    <t>Biržų TVIC, Biržų krašto muziejus "Sėla"</t>
  </si>
  <si>
    <t xml:space="preserve">Ikimokyklinio ir priešmokyklinio ugdymo programas teikiančių švietimo įstaigų atnaujinimas ir plėtra </t>
  </si>
  <si>
    <t>Neformaliojo vaikų švietimo įstaigų infrastruktūros atnaujinimas</t>
  </si>
  <si>
    <t>Universalių daugiafunkcių centrų steigimas ir atnaujinimas</t>
  </si>
  <si>
    <t>2024 m.</t>
  </si>
  <si>
    <t>BRS švietimo įstaigos, Biržų technologijų ir verslo mokymo centras (TVMC), Biržų ŠPT</t>
  </si>
  <si>
    <t>Pedagogų ir kitų švietimo darbuotojų pritraukimo į rajoną gerinimas ir kvalifikacijos bei kompetencijų tobulinimas, persikvalifikavimas</t>
  </si>
  <si>
    <t>Paskatinti gyventojų verslumą ir ekonominį mobilumą, viešojo ir privataus sektoriaus bendradarbiavimą</t>
  </si>
  <si>
    <t>BRSA Statybos ir infrastruktūros skyrius, Strateginio planavimo ir turto valdymo skyrius, Biržų TVIC, NVO</t>
  </si>
  <si>
    <t>BRS įstaigos, Biržų miesto ir rajono VVG, NVO</t>
  </si>
  <si>
    <t>BRS kultūros įstaigos,  Biržų TVIC</t>
  </si>
  <si>
    <t>BRS kultūros įstaigos, Biržų rajono VVG, NVO</t>
  </si>
  <si>
    <t>BRS kultūros įstaigos, Biržų TVIC</t>
  </si>
  <si>
    <t>Naujų savanorių skaičius jaunimo ir su jaunimo dirbančiose organizacijose, akredituotose savanorius priimančiose organizacijose (ilgalaikių) (asm.)</t>
  </si>
  <si>
    <t>PRATC, BRS švietimo įstaigos</t>
  </si>
  <si>
    <r>
      <t xml:space="preserve">5406 </t>
    </r>
    <r>
      <rPr>
        <i/>
        <sz val="10"/>
        <rFont val="Calibri"/>
        <family val="2"/>
        <charset val="186"/>
        <scheme val="minor"/>
      </rPr>
      <t>(2022 m.)</t>
    </r>
  </si>
  <si>
    <t>Biržų turizmo ir verslo informacijos centras (Biržų TVIC)</t>
  </si>
  <si>
    <t>Biržų rajono verslininkų asociacija, Biržų TVIC</t>
  </si>
  <si>
    <t>Investicinės ir verslo aplinkos populiarinimas siekiant pritraukti investuotojus</t>
  </si>
  <si>
    <t>Biržų rajono verslininkų asociacija, Biržų rajono VVG, Biržų TVIC, NVO</t>
  </si>
  <si>
    <t>Biržų rajono verslininkų asociacija, Biržų TVIC, Biržų rajono vietos veikos grupė (VVG)</t>
  </si>
  <si>
    <t>Biržų rajono verslininkų asociacija</t>
  </si>
  <si>
    <t>Biržų rajono verslininkų asociacija, Biržų rajono VVG, Biržų TVIC</t>
  </si>
  <si>
    <t>Viešosios turizmo infrastruktūros atnaujinimas ir plėtra</t>
  </si>
  <si>
    <t>Bendrojo ugdymo mokyklų (BUM) atnaujinimas, prioritetą teikiant universalaus dizaino bei kitų inžinerinių priemonių įrengimui</t>
  </si>
  <si>
    <t>BRS įstaigos</t>
  </si>
  <si>
    <t>BRSA Statybos ir infrastruktūros skyrius, Strateginio planavimo ir turto valdymo skyrius, BRS ikimokyklinio ir priešmokyklinio ugdymo programas teikiančios švietimo įstaigos</t>
  </si>
  <si>
    <t>Suaugusių asmenų  bendrojo, profesinio ir neformaliojo švietimo paslaugų bei kvalifikacijos ir kompetencijų tobulinimo, persikvalifikavimo įgyvendinimas ir plėtra</t>
  </si>
  <si>
    <t>BRSA Socialinės paramos skyrius, Biržų TVMC, Biržų ŠPT, Biržų švietimo ir kultūros įstaigos, Užimtumo tarnyba, Biržų trečiojo amžiaus universitetas (TAU)</t>
  </si>
  <si>
    <t>BRS švietimo ir kultūros įstaigos, Biržų TVMC, Biržų ŠPT, Užimtumo tarnyba, Biržų TAU</t>
  </si>
  <si>
    <t>BRSA skyriai ir padaliniai, BRS įstaigos ir organizacijos, Užimtumo tarnyba, verslo asocijuotos struktūros, Biržų TVMC, Biržų TVIC, Biržų švietimo pedagoginė tarnyba (Biržų ŠPT)</t>
  </si>
  <si>
    <t>BRSA Statybos ir infrastruktūros skyrius, Biržų krašto muziejus "Sėla"</t>
  </si>
  <si>
    <t>BRS kultūros įstaigos, NVO</t>
  </si>
  <si>
    <t>BRSA Žemės ūkio skyrius, Biržų KKSC, NVO</t>
  </si>
  <si>
    <t>Sukurtas Biržų rajono savivaldybės įvaizdžio strategija (kartu su prekės ženklu)</t>
  </si>
  <si>
    <t>Įkurtas jaunimo informacinio ir konsultavimo taškas</t>
  </si>
  <si>
    <t>Vaikų ir (arba) jaunimo socializacijos, užimtumo ir  integracijos programų įgyvendinimas</t>
  </si>
  <si>
    <t>Biržų KKSC, Biržų rajono savivaldybės visuomenės sveikatos biuras (Biržų VSB),  sporto klubai, Biržų TAU</t>
  </si>
  <si>
    <t>Kooperacijos skatinimas žemės ūkio veikloje</t>
  </si>
  <si>
    <t>Koordinatorius</t>
  </si>
  <si>
    <t>Stebėsenos rodiklis (matavimo vienetai)</t>
  </si>
  <si>
    <t>Laikotarpio pradžioje</t>
  </si>
  <si>
    <t>Laikotarpio pabaigoje</t>
  </si>
  <si>
    <r>
      <t xml:space="preserve">72,9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</si>
  <si>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71,0                   </t>
    </r>
    <r>
      <rPr>
        <sz val="10"/>
        <color rgb="FF000000"/>
        <rFont val="Calibri"/>
        <family val="2"/>
        <charset val="186"/>
        <scheme val="minor"/>
      </rPr>
      <t xml:space="preserve">(2030 m.) </t>
    </r>
  </si>
  <si>
    <r>
      <t xml:space="preserve">76,7
</t>
    </r>
    <r>
      <rPr>
        <sz val="10"/>
        <color rgb="FF000000"/>
        <rFont val="Calibri"/>
        <family val="2"/>
        <charset val="186"/>
        <scheme val="minor"/>
      </rPr>
      <t>(2021 m. 
III ketv.)</t>
    </r>
  </si>
  <si>
    <r>
      <t xml:space="preserve"> 75,0           </t>
    </r>
    <r>
      <rPr>
        <sz val="10"/>
        <color rgb="FF000000"/>
        <rFont val="Calibri"/>
        <family val="2"/>
        <charset val="186"/>
        <scheme val="minor"/>
      </rPr>
      <t xml:space="preserve">(2030 m. IV ketv.)  </t>
    </r>
    <r>
      <rPr>
        <b/>
        <sz val="12"/>
        <color rgb="FF000000"/>
        <rFont val="Calibri"/>
        <family val="2"/>
        <scheme val="minor"/>
      </rPr>
      <t xml:space="preserve">                        </t>
    </r>
  </si>
  <si>
    <r>
      <t xml:space="preserve">4,0 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</si>
  <si>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17,4 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</si>
  <si>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25,0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</si>
  <si>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4,8                          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</si>
  <si>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20,0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</si>
  <si>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51,6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</si>
  <si>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60,0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</si>
  <si>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5,0                   </t>
    </r>
    <r>
      <rPr>
        <sz val="10"/>
        <color rgb="FF000000"/>
        <rFont val="Calibri"/>
        <family val="2"/>
        <charset val="186"/>
        <scheme val="minor"/>
      </rPr>
      <t>(2030 m. palyginti su 2029 m.)</t>
    </r>
  </si>
  <si>
    <r>
      <t xml:space="preserve">0                      </t>
    </r>
    <r>
      <rPr>
        <sz val="10"/>
        <color rgb="FF000000"/>
        <rFont val="Calibri"/>
        <family val="2"/>
        <charset val="186"/>
        <scheme val="minor"/>
      </rPr>
      <t xml:space="preserve">  (2021 m. palyginti su 2020 m.)</t>
    </r>
  </si>
  <si>
    <r>
      <t xml:space="preserve">19,19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</si>
  <si>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287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</si>
  <si>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5   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</si>
  <si>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21,0           </t>
    </r>
    <r>
      <rPr>
        <i/>
        <sz val="10"/>
        <color rgb="FF000000"/>
        <rFont val="Calibri"/>
        <family val="2"/>
        <charset val="186"/>
        <scheme val="minor"/>
      </rPr>
      <t xml:space="preserve">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</si>
  <si>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293           </t>
    </r>
    <r>
      <rPr>
        <sz val="10"/>
        <color rgb="FF000000"/>
        <rFont val="Calibri"/>
        <family val="2"/>
        <charset val="186"/>
        <scheme val="minor"/>
      </rPr>
      <t>(2030m.)</t>
    </r>
  </si>
  <si>
    <r>
      <t xml:space="preserve">10       </t>
    </r>
    <r>
      <rPr>
        <i/>
        <sz val="10"/>
        <color rgb="FF000000"/>
        <rFont val="Calibri"/>
        <family val="2"/>
        <charset val="186"/>
        <scheme val="minor"/>
      </rPr>
      <t xml:space="preserve">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</si>
  <si>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18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</si>
  <si>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</si>
  <si>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25,0 </t>
    </r>
    <r>
      <rPr>
        <b/>
        <sz val="10"/>
        <color rgb="FF000000"/>
        <rFont val="Calibri"/>
        <family val="2"/>
        <charset val="186"/>
        <scheme val="minor"/>
      </rPr>
      <t xml:space="preserve">(bendras)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</si>
  <si>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</si>
  <si>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scheme val="minor"/>
      </rPr>
      <t xml:space="preserve">(QR kodai, appsai,  programėlės, kita)  </t>
    </r>
    <r>
      <rPr>
        <sz val="10"/>
        <rFont val="Calibri"/>
        <family val="2"/>
        <charset val="186"/>
        <scheme val="minor"/>
      </rPr>
      <t>(2030 m.)</t>
    </r>
  </si>
  <si>
    <r>
      <t xml:space="preserve">4,9 </t>
    </r>
    <r>
      <rPr>
        <b/>
        <sz val="10"/>
        <color rgb="FF000000"/>
        <rFont val="Calibri"/>
        <family val="2"/>
        <charset val="186"/>
        <scheme val="minor"/>
      </rPr>
      <t xml:space="preserve">(apgyvendinimo įstaigose) </t>
    </r>
    <r>
      <rPr>
        <b/>
        <sz val="12"/>
        <color rgb="FF000000"/>
        <rFont val="Calibri"/>
        <family val="2"/>
        <scheme val="minor"/>
      </rPr>
      <t xml:space="preserve">                             n.d. </t>
    </r>
    <r>
      <rPr>
        <b/>
        <sz val="10"/>
        <color rgb="FF000000"/>
        <rFont val="Calibri"/>
        <family val="2"/>
        <charset val="186"/>
        <scheme val="minor"/>
      </rPr>
      <t>(kitose įstaigose)</t>
    </r>
    <r>
      <rPr>
        <b/>
        <sz val="12"/>
        <color rgb="FF000000"/>
        <rFont val="Calibri"/>
        <family val="2"/>
        <scheme val="minor"/>
      </rPr>
      <t xml:space="preserve">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</si>
  <si>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>3</t>
    </r>
    <r>
      <rPr>
        <i/>
        <sz val="11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charset val="186"/>
        <scheme val="minor"/>
      </rPr>
      <t>(terminų trumpinimo, greitesnio dokumentų surinkimo iš valstybės institucijų ir kitos priemonės)</t>
    </r>
    <r>
      <rPr>
        <sz val="11"/>
        <color rgb="FF000000"/>
        <rFont val="Calibri"/>
        <family val="2"/>
        <scheme val="minor"/>
      </rPr>
      <t xml:space="preserve">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</si>
  <si>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</si>
  <si>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</si>
  <si>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</si>
  <si>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22,0 </t>
    </r>
    <r>
      <rPr>
        <sz val="10"/>
        <color rgb="FF000000"/>
        <rFont val="Calibri"/>
        <family val="2"/>
        <charset val="186"/>
        <scheme val="minor"/>
      </rPr>
      <t>(Biržų TVIC)</t>
    </r>
    <r>
      <rPr>
        <i/>
        <sz val="12"/>
        <color rgb="FF000000"/>
        <rFont val="Calibri"/>
        <family val="2"/>
        <scheme val="minor"/>
      </rPr>
      <t xml:space="preserve">                               n.d. </t>
    </r>
    <r>
      <rPr>
        <sz val="10"/>
        <color rgb="FF000000"/>
        <rFont val="Calibri"/>
        <family val="2"/>
        <charset val="186"/>
        <scheme val="minor"/>
      </rPr>
      <t xml:space="preserve">(kitos įstaigos)  </t>
    </r>
    <r>
      <rPr>
        <i/>
        <sz val="12"/>
        <color rgb="FF000000"/>
        <rFont val="Calibri"/>
        <family val="2"/>
        <scheme val="minor"/>
      </rPr>
      <t xml:space="preserve">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</si>
  <si>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33,0 </t>
    </r>
    <r>
      <rPr>
        <sz val="10"/>
        <color rgb="FF000000"/>
        <rFont val="Calibri"/>
        <family val="2"/>
        <charset val="186"/>
        <scheme val="minor"/>
      </rPr>
      <t>(bendras)  (2030 m.)</t>
    </r>
  </si>
  <si>
    <r>
      <t xml:space="preserve">122,2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</si>
  <si>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13,3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</si>
  <si>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8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</si>
  <si>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29                            69                               15,0                       </t>
    </r>
    <r>
      <rPr>
        <sz val="10"/>
        <color rgb="FF000000"/>
        <rFont val="Calibri"/>
        <family val="2"/>
        <charset val="186"/>
        <scheme val="minor"/>
      </rPr>
      <t xml:space="preserve"> (2021 m.)</t>
    </r>
  </si>
  <si>
    <r>
      <t xml:space="preserve">60,0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</si>
  <si>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60                            95                               25,0                     </t>
    </r>
    <r>
      <rPr>
        <sz val="10"/>
        <color rgb="FF000000"/>
        <rFont val="Calibri"/>
        <family val="2"/>
        <charset val="186"/>
        <scheme val="minor"/>
      </rPr>
      <t>(2030 m.)</t>
    </r>
    <r>
      <rPr>
        <i/>
        <sz val="12"/>
        <color rgb="FF000000"/>
        <rFont val="Calibri"/>
        <family val="2"/>
        <scheme val="minor"/>
      </rPr>
      <t xml:space="preserve">                                                    </t>
    </r>
  </si>
  <si>
    <r>
      <t xml:space="preserve">110,0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</si>
  <si>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</si>
  <si>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</si>
  <si>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</si>
  <si>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16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</si>
  <si>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18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</si>
  <si>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(2026 m.)</t>
    </r>
  </si>
  <si>
    <r>
      <t xml:space="preserve">2 </t>
    </r>
    <r>
      <rPr>
        <i/>
        <sz val="10"/>
        <rFont val="Calibri"/>
        <family val="2"/>
        <scheme val="minor"/>
      </rPr>
      <t xml:space="preserve">(1 įsteigtas, 1 atnaujintas)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</si>
  <si>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</si>
  <si>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66,0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</si>
  <si>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29,0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</si>
  <si>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98,0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</si>
  <si>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76,0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</si>
  <si>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</si>
  <si>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50                             </t>
    </r>
    <r>
      <rPr>
        <sz val="10"/>
        <color rgb="FF000000"/>
        <rFont val="Calibri"/>
        <family val="2"/>
        <charset val="186"/>
        <scheme val="minor"/>
      </rPr>
      <t>(2023 m.)</t>
    </r>
  </si>
  <si>
    <r>
      <t xml:space="preserve">1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(2023 m.)</t>
    </r>
  </si>
  <si>
    <r>
      <t xml:space="preserve">60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</si>
  <si>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</si>
  <si>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4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</si>
  <si>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2,7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</si>
  <si>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n.d.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</si>
  <si>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</si>
  <si>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</si>
  <si>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</si>
  <si>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                           </t>
    </r>
    <r>
      <rPr>
        <sz val="10"/>
        <rFont val="Calibri"/>
        <family val="2"/>
        <charset val="186"/>
        <scheme val="minor"/>
      </rPr>
      <t>(2025 m.)</t>
    </r>
  </si>
  <si>
    <r>
      <t xml:space="preserve">118,7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</si>
  <si>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</si>
  <si>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</si>
  <si>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</si>
  <si>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3 </t>
    </r>
    <r>
      <rPr>
        <i/>
        <sz val="10"/>
        <rFont val="Calibri"/>
        <family val="2"/>
        <scheme val="minor"/>
      </rPr>
      <t>(kultūros centre, muziejuje, bibliotekoje)</t>
    </r>
    <r>
      <rPr>
        <sz val="11"/>
        <rFont val="Calibri"/>
        <family val="2"/>
        <scheme val="minor"/>
      </rPr>
      <t xml:space="preserve">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</si>
  <si>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</t>
    </r>
    <r>
      <rPr>
        <i/>
        <sz val="10"/>
        <rFont val="Calibri"/>
        <family val="2"/>
        <scheme val="minor"/>
      </rPr>
      <t xml:space="preserve">(stiklinis statinys ekspozicijoms)      </t>
    </r>
    <r>
      <rPr>
        <sz val="10"/>
        <rFont val="Calibri"/>
        <family val="2"/>
        <charset val="186"/>
        <scheme val="minor"/>
      </rPr>
      <t>(2030 m.)</t>
    </r>
  </si>
  <si>
    <r>
      <t xml:space="preserve">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</si>
  <si>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</si>
  <si>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</si>
  <si>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(virtualios ekskursijos)                </t>
    </r>
    <r>
      <rPr>
        <sz val="10"/>
        <rFont val="Calibri"/>
        <family val="2"/>
        <charset val="186"/>
        <scheme val="minor"/>
      </rPr>
      <t>(2030 m.)</t>
    </r>
    <r>
      <rPr>
        <sz val="11"/>
        <rFont val="Calibri"/>
        <family val="2"/>
        <scheme val="minor"/>
      </rPr>
      <t xml:space="preserve"> </t>
    </r>
  </si>
  <si>
    <r>
      <t xml:space="preserve">3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</si>
  <si>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122,4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</si>
  <si>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3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</si>
  <si>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</si>
  <si>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145,1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</si>
  <si>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17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</si>
  <si>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13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</si>
  <si>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Įgyvendintų viešinimo priemonių skaičius gyventojams (kompl.)</t>
  </si>
  <si>
    <t>1.1.4.</t>
  </si>
  <si>
    <t>1.1.5.</t>
  </si>
  <si>
    <t>1.1.6.</t>
  </si>
  <si>
    <t>1.2.3.</t>
  </si>
  <si>
    <t>1.2.4.</t>
  </si>
  <si>
    <t>1.2.5.</t>
  </si>
  <si>
    <t>1.2.6</t>
  </si>
  <si>
    <t>1.3.4.</t>
  </si>
  <si>
    <t>2.1.3.</t>
  </si>
  <si>
    <t>2.1.4.</t>
  </si>
  <si>
    <t>2.1.5.</t>
  </si>
  <si>
    <t>2.1.6.</t>
  </si>
  <si>
    <t>2.1.7.</t>
  </si>
  <si>
    <t>2.2.4.</t>
  </si>
  <si>
    <t>2.2.5.</t>
  </si>
  <si>
    <t>2.2.6.</t>
  </si>
  <si>
    <t>2.2.7.</t>
  </si>
  <si>
    <t>3.1.4.</t>
  </si>
  <si>
    <t>3.1.5.</t>
  </si>
  <si>
    <t>3.1.6.</t>
  </si>
  <si>
    <t>3.2.5.</t>
  </si>
  <si>
    <t>3.2.6.</t>
  </si>
  <si>
    <t>3.2.7.</t>
  </si>
  <si>
    <t>3.2.8.</t>
  </si>
  <si>
    <t>Gyventojų užimtumo lygis (15-64 metų) (proc.) ir santykis su šalies vidurkiu (proc.)</t>
  </si>
  <si>
    <t>Vidutinio mėnesinio (bruto) darbo užmokesčio santykis su šalies vidurkiu (proc.)</t>
  </si>
  <si>
    <t>Moterų ir vyrų darbo užmokesčio atotrūkis (proc.)</t>
  </si>
  <si>
    <t>Materialinių investicijų (MI), tenkančių 1-am gyventojui,  santykis su šalies vidurkiu (proc.)</t>
  </si>
  <si>
    <t>Tiesioginių užsienio investicijų (TUI), tenkančių 1-am gyv., santykis su šalies vidurkiu (proc.)</t>
  </si>
  <si>
    <t>Naujai suformuotų žemės sklypų skaičius (vnt.)</t>
  </si>
  <si>
    <t>Parengta ir įgyvendinta strategija</t>
  </si>
  <si>
    <t xml:space="preserve">Naujai išvystytų teritorijų skaičius (vnt.) </t>
  </si>
  <si>
    <t>Paremtų verslo subjektų, dalyvavusių parodose/ verslo misijose/ verslo mugėse/ kituose renginiuose, skaičius (vnt.)</t>
  </si>
  <si>
    <t>Suorganizuotų/ dalyvautų susitikimų su užsienio partneriais verslo plėtros ar investicijų pritraukimo klausimais skaičius (vnt.)</t>
  </si>
  <si>
    <t>Įgyvendintų bendrų projektų/ priemonių su užsienio partneriais  skaičius (vnt.)</t>
  </si>
  <si>
    <t>Priimtų naujų sprendimų, sumažinant administracinę naštą verslui, skaičius (vnt.)</t>
  </si>
  <si>
    <t>Verslumo lygio (veikiančių SVV įmonių skaičiaus, tenkančio 1000 gyv.) santykis su šalies vidurkiu (proc.)</t>
  </si>
  <si>
    <t>Veikiančių ūkio subjektų skaičiaus metinis pokytis (proc.)</t>
  </si>
  <si>
    <t>Suorganizuotų/ dalyvautų renginių skaičius (vnt.) ir dalyvių skaičius juose (asm.)</t>
  </si>
  <si>
    <t xml:space="preserve"> Įgyvendintų viešosios privačiosios partnerystės projektų skaičius (vnt.)</t>
  </si>
  <si>
    <t>Įgyvendintų projektų skaičius (vnt.)</t>
  </si>
  <si>
    <t>Įkurtų naujų verslo bendradarbystės erdvių skaičius (vnt.)</t>
  </si>
  <si>
    <t>Įgyvendintų priemonių skaičius (vnt.)</t>
  </si>
  <si>
    <t>Įgyvendintų bendrų socialinių, kūrybinių ekonomikos ir bendro infrastruktūros naudojimo iniciatyvų skaičius (vnt.)</t>
  </si>
  <si>
    <t>Įsteigtų naujų inovatyvių įmonių ir (arba) startuolių skaičius (vnt.)</t>
  </si>
  <si>
    <t>Deklaruojamų ekologinių žemės ūkio naudmenų dalis nuo bendrų žemės ūkio naudmenų (proc.)</t>
  </si>
  <si>
    <t>Jaunųjų ūkininkų skaičius (asm.)</t>
  </si>
  <si>
    <t>Ūkininkų ir šeimos ūkių, kurie tiesiogiai vartotojams parduoda daugiau, kaip 50 proc. produkcijos, sk. (vnt.)</t>
  </si>
  <si>
    <t>Naujai sutvarkytų/ rekonstruotų melioracijos statinių ir sistemų plotas (ha)</t>
  </si>
  <si>
    <t>Naujai sutvarkytų/ rekonstruotų melioracijos griovių ilgis (km)</t>
  </si>
  <si>
    <t>Naujai sutvarkytų/ rekonstruotų hidrotechninių statinių skaičius (vnt.)</t>
  </si>
  <si>
    <t>Ekologinio ūkininkavimo plotas (tūkst. ha)</t>
  </si>
  <si>
    <t>Naujų ūkio subjektų, kurie pradėjo dalyvauti trumposiose maisto tiekimo grandinėse, skaičius (vnt.)</t>
  </si>
  <si>
    <t>Įkurtų naujų kooperacijos formų  skaičius (vnt.)</t>
  </si>
  <si>
    <t xml:space="preserve">Užsienio (atvykstamojo) turistų dalis (proc.)
-	Apgyvendinimo įstaigose
-	Biržų TVIC, Biržų krašto muziejuje „Sėla“, kitose įstaigose </t>
  </si>
  <si>
    <t>Suformuotų naujų/ pagerintų turistinių objektų skaičius (vnt.)</t>
  </si>
  <si>
    <t>Sukurta bendra turizmo  informacinė sistema kartu su FZ savivaldybėmis</t>
  </si>
  <si>
    <t>Naujai sukurtų/ įdiegtų turizmo objektų skaitmenizavimo priemonių skaičius (kompl.)</t>
  </si>
  <si>
    <t>Turizmo/ rekreacijos objektų, naujai pritaikytų lankymui, skaičius (vnt.)</t>
  </si>
  <si>
    <t>Turistų, apsilankiusių spalio-balandžio mėn.:
- Biržų TVIC, dalis (proc.)
- Biržų RS turizmo objektuose ir įstaigose dalis (proc.)</t>
  </si>
  <si>
    <t>Paremtų turizmo verslo subjektų, dalyvavusių parodose/ verslo misijose/ verslo mugėse/ kituose renginiuose, skaičius (vnt.)</t>
  </si>
  <si>
    <t>Gautas kurortinės teritorijos statusas</t>
  </si>
  <si>
    <t>Įgyvendintų/dalyvautų tarptautinių turizmo projektų skaičius (vnt.)</t>
  </si>
  <si>
    <t>Narių skaičius (vnt.)</t>
  </si>
  <si>
    <t>Sukurta ir veikianti teikiamų paslaugų turistams kokybės vertinimo sistema</t>
  </si>
  <si>
    <t>Nedarbo lygio santykis su šalies vidurkiu (proc.)</t>
  </si>
  <si>
    <t>Bendrojo ugdymo mokyklų 1-8 klasių komplektų, kurie yra jungtiniai, dalis (proc.)</t>
  </si>
  <si>
    <t>Aprūpinimas informacinių ir komunikacinių technologijų įranga:
- Mokymui skirtų kompiuterių skaičius/ 100 mokinių (vnt.)   
- Kompiuterizuotų darbo vietų skaičius/ 100 mokytojų (vnt.)
- Savivaldybės mokytojų ir pagalbos specialistų, tobulinusių kvalifikaciją inovatyvių skaitmeninių išteklių naudojimo mokymuose, dalis (proc.)</t>
  </si>
  <si>
    <t>BUM, kuriose atnaujinta ir pritaikyta pagal universalaus dizaino principus infrastruktūra, skaičius (vnt.)</t>
  </si>
  <si>
    <t>Neformaliojo ugdymo įstaigų, kuriose atnaujinta infrastruktūra, skaičius (vnt.)</t>
  </si>
  <si>
    <t>Įgyvendinta programa</t>
  </si>
  <si>
    <t>Naujai įsteigtų/ atnaujintų UDC skaičius (vnt.)</t>
  </si>
  <si>
    <t>Vaikų, dalyvaujančių ikimokyklinio ugdymo programose nuo 3 metų iki privalomo pradinio ugdymo amžiaus, dalis (proc.)</t>
  </si>
  <si>
    <t xml:space="preserve">Negalią turinčių mokinių, ugdomų įtraukiuoju būdu bendros paskirties švietimo įstaigose (bendrosiose klasėse) (proc.) </t>
  </si>
  <si>
    <t>Neformaliojo švietimo galimybėmis mokykloje ir kitur besinaudojančių mokinių dalis (proc.)</t>
  </si>
  <si>
    <t>Gabių vaikų, dalyvaujančių konkursuose, olimpiadose, dalis (proc.)</t>
  </si>
  <si>
    <t>Įsteigtų naujų švietimo pagalbos specialistų etatų skaičius (vnt.)</t>
  </si>
  <si>
    <t>Įdiegtų naujų priemonių įtraukiam ugdymui bei švietimo pagalbai skaičius (kompl.)</t>
  </si>
  <si>
    <t>Pavežamų mokinių  į neformalias vaikų švietimo veiklas dalis (proc.)</t>
  </si>
  <si>
    <t>Suteiktų išvažiuojamųjų (mobilių) neformaliojo švietimo paslaugų skaičius (vnt.)/ dalis (proc.)</t>
  </si>
  <si>
    <t>Švietimo įstaigų, taikančių visos dienos mokyklos modelį, skaičius (vnt.)</t>
  </si>
  <si>
    <t>Įsigytų naujų/ atnaujintų transporto priemonių vaikų ir mokinių pavėžėjimui skaičius (vnt.)</t>
  </si>
  <si>
    <t xml:space="preserve">Įgyvendintų bendrų projektų/ veiklų/ programų su kitomis savivaldybės, regiono, šalies švietimo įstaigomis skaičius (vnt.) </t>
  </si>
  <si>
    <t>Įgyvendintų bendrų tarptautinių projektų / veiklų/ programų skaičius (vnt.)</t>
  </si>
  <si>
    <t>Kompleksinėse skatinimo priemonėse dalyvavusių mokinių skaičius (asm.)</t>
  </si>
  <si>
    <t>Vaikų, dalyvaujančių gamtos mokslų, technologijų, inžinerijos, matematikos mokslų ir kūrybiškumo ugdymo (STEAM) krypčių neformaliojo vaikų švietimo programose, dalis (proc.)</t>
  </si>
  <si>
    <t>Suorganizuotų/ dalyvautų renginių ir projektų skaičius (vnt.) ir dalyvių skaičius juose (asm.)</t>
  </si>
  <si>
    <t>Suorganizuotų/ dalyvautų kvalifikacijos ir kompetencijų tobulinimo/ persikvalifikavimo renginių skaičius (vnt.) ir dalyvių skaičius juose (asm.)</t>
  </si>
  <si>
    <t>Į savivaldybės įstaigas pritrauktų pedagogų ir kitų švietimo darbuotojų skaičius (asm.)</t>
  </si>
  <si>
    <t>3.3.3.</t>
  </si>
  <si>
    <t>Neformaliojo (seminarai, kursai, mokymai, paskaitos) ir formaliojo suaugusiųjų švietimo galimybėmis (savivaldybėje besinaudojančių gyventojų dalis (proc.)</t>
  </si>
  <si>
    <t xml:space="preserve">Pameistrystės būdu besimokiusių profesinių mokyklų mokinių dalis nuo visų besimokančių mokinių skaičiaus (proc.) </t>
  </si>
  <si>
    <t>Naujai teikiamų suaugusiųjų švietimo programų skaičius (vnt.)</t>
  </si>
  <si>
    <t>Sukurtas modelis/ programa</t>
  </si>
  <si>
    <t>4.1.</t>
  </si>
  <si>
    <t>4.1.1.</t>
  </si>
  <si>
    <t>4.1.2.</t>
  </si>
  <si>
    <t>4.1.3.</t>
  </si>
  <si>
    <t>Gyventojų, kurie lankėsi renginiuose ir naudojosi kultūros paslaugomis gyvai (tai gyventojų lankymasis renginiuose, naudojimasis kultūros paslaugomis, kultūros produktų vartojimas),  skaičius (tūkst. asm.)</t>
  </si>
  <si>
    <t>Kultūros paveldo objektų, į kurių išsaugojimą ir įveiklinimą aktyviai įsitraukė bendruomenės ir NVO (įskaitant religines), dalis (proc.)</t>
  </si>
  <si>
    <t>Aktualizuotų/ įveiklintų kultūros paveldo objektų skaičius (vnt.)</t>
  </si>
  <si>
    <t>NVO, prisidėjusių prie nekilnojamojo kultūros paveldo objektų įveiklinimo, skaičius (vnt.)</t>
  </si>
  <si>
    <t>Kultūros įstaigų lankytojų skaičius  (tūkst. asm.):
- KC lankytojų sk.
- bibliotekų lankytojų (apsilankymų) sk.
- bibliotekų vartotojų sk.
- muziejų lankytojų sk.</t>
  </si>
  <si>
    <t>Partnerių kultūros srityje skaičius (užsienio/ Lietuvos) (vnt.)</t>
  </si>
  <si>
    <t>Teikiamų mobilių kultūros paslaugų skaičius (vnt.)</t>
  </si>
  <si>
    <t>Suorganizuotų renginių skirtingoms socialinėms grupėms skaičius (vnt.) ir dalyvių juose skaičius (asm.)</t>
  </si>
  <si>
    <t>Įstaigų, kurios dalyvauja programoje "Socialinis receptas",  skaičius (asm.)</t>
  </si>
  <si>
    <t>Suorganizuotų/ dalyvautų tarptautinių renginių skaičius (vnt.) ir dalyvių juose skaičius (asm.)</t>
  </si>
  <si>
    <t>Įgyvendintų tarptautinių kultūros projektų/ programų skaičius (vnt.)</t>
  </si>
  <si>
    <t>Suorganizuotų/ dalyvautų kvalifikacijos ir kompetencijų tobulinimo renginių skaičius (vnt.) ir dalyvių skaičius juose (asm.)</t>
  </si>
  <si>
    <t>Aktyviai sportuojančių gyventojų dalies santykis su šalies vidurkiu (proc.)</t>
  </si>
  <si>
    <t>Naujai sutvarkytų, atnaujintų, pritaikytų sporto infrastruktūros objektų skaičius (vnt.)</t>
  </si>
  <si>
    <t>Naujai įrengtos/ atnaujintos sporto ir aktyvaus laisvalaikio infrastruktūros objektų skaičius (vnt.)</t>
  </si>
  <si>
    <t>4.2.</t>
  </si>
  <si>
    <t>4.2.1.</t>
  </si>
  <si>
    <t>4.2.2.</t>
  </si>
  <si>
    <t>4.2.3.</t>
  </si>
  <si>
    <t>4.2.4.</t>
  </si>
  <si>
    <t>4.2.5.</t>
  </si>
  <si>
    <t>4.2.6.</t>
  </si>
  <si>
    <t>4.2.7.</t>
  </si>
  <si>
    <t>Naujai įrengtų/ atnaujintų turizmo informacinės infrastruktūros objektų skaičius (kompl.)</t>
  </si>
  <si>
    <t>Naujai sukurtų/ atnaujintų duomenų bazių apie verslo ir investavimo galimybes savivaldybėje skaičius (vnt.)</t>
  </si>
  <si>
    <t>Naujai įrengtos/ atnaujintos vandens turizmo infrastruktūros skaičius (vnt.)</t>
  </si>
  <si>
    <t>Ikimokyklinio ir priešmokyklinio ugdymo programas teikiančių švietimo įstaigų, kuriose naujai įrengta/ atnaujinta infrastruktūra, skaičius (vnt.)</t>
  </si>
  <si>
    <t>Naujai įdiegtų/ atnaujintų informacinių technologijų bazių/ sistemų/ elektroninių paslaugų skaičius (vnt.)</t>
  </si>
  <si>
    <t>Kultūros įstaigų, kuriose naujai įsigyta/ modernizuota įranga ir materialinė bazė, skaičius (vnt.)</t>
  </si>
  <si>
    <t>Naujai sukurtų/ atnaujintų kultūrinių erdvių skaičius (vnt.)</t>
  </si>
  <si>
    <t>5.1.</t>
  </si>
  <si>
    <t>5.1.1.</t>
  </si>
  <si>
    <t>5.1.2.</t>
  </si>
  <si>
    <t>5.1.3.</t>
  </si>
  <si>
    <t>Naujai įrengtos/ atnaujintos bendruomeninės fizinio aktyvumo infrastruktūros (pvz., vaikų žaidimo aikštelių, lauko treniruoklių), skaičius (vnt.)</t>
  </si>
  <si>
    <t>5.2.</t>
  </si>
  <si>
    <t>5.2.1.</t>
  </si>
  <si>
    <t>5.2.2.</t>
  </si>
  <si>
    <t>5.2.3.</t>
  </si>
  <si>
    <t>5.2.4.</t>
  </si>
  <si>
    <t xml:space="preserve">Paruoštų olimpinės bei nacionalinių rinktinių narių/ kandidatų skaičius (asm.) </t>
  </si>
  <si>
    <t>Sportuojančių moterų dalies santykis su šalies vidurkiu (proc.)</t>
  </si>
  <si>
    <t>Įgyvendintų projektų ir (ar) programų, skatinančių atskirų socialinių grupių (spec. poreikius turintys (neįgalieji), senjorai (vyresnio amžiaus), socialinę riziką patiriantys asmenys)  fizinį aktyvumą, skaičius (vnt.)</t>
  </si>
  <si>
    <t>Naujų sportinių veiklų / šakų skaičius (vnt.)</t>
  </si>
  <si>
    <t>NVO (klubų), teikiančių sporto paslaugas, skaičius (vnt.)</t>
  </si>
  <si>
    <t>Pritrauktų kūno kultūros ir sporto specialistų skaičius į savivaldybės įstaigas (asm.)</t>
  </si>
  <si>
    <r>
      <t xml:space="preserve">2 </t>
    </r>
    <r>
      <rPr>
        <i/>
        <sz val="10"/>
        <rFont val="Calibri"/>
        <family val="2"/>
        <scheme val="minor"/>
      </rPr>
      <t>(paštas, baltoji vaistinė)</t>
    </r>
    <r>
      <rPr>
        <sz val="11"/>
        <rFont val="Calibri"/>
        <family val="2"/>
        <scheme val="minor"/>
      </rPr>
      <t xml:space="preserve">            </t>
    </r>
    <r>
      <rPr>
        <i/>
        <sz val="10"/>
        <rFont val="Calibri"/>
        <family val="2"/>
        <charset val="186"/>
        <scheme val="minor"/>
      </rPr>
      <t xml:space="preserve">  </t>
    </r>
    <r>
      <rPr>
        <sz val="10"/>
        <rFont val="Calibri"/>
        <family val="2"/>
        <charset val="186"/>
        <scheme val="minor"/>
      </rPr>
      <t>(2030 m.)</t>
    </r>
  </si>
  <si>
    <t>Suskaitmenintų kultūros paslaugų skaičius (vnt.)</t>
  </si>
  <si>
    <r>
      <t xml:space="preserve">3 </t>
    </r>
    <r>
      <rPr>
        <i/>
        <sz val="10"/>
        <rFont val="Calibri"/>
        <family val="2"/>
        <charset val="186"/>
        <scheme val="minor"/>
      </rPr>
      <t>(badmintonas, lėkščiasvydis, smiginis)</t>
    </r>
    <r>
      <rPr>
        <sz val="10"/>
        <rFont val="Calibri"/>
        <family val="2"/>
        <charset val="186"/>
        <scheme val="minor"/>
      </rPr>
      <t xml:space="preserve">                  (2030 m.)</t>
    </r>
  </si>
  <si>
    <t>6.1.</t>
  </si>
  <si>
    <t>6.1.2.</t>
  </si>
  <si>
    <t>6.1.1.</t>
  </si>
  <si>
    <t>6.1.3.</t>
  </si>
  <si>
    <t>6.1.4.</t>
  </si>
  <si>
    <t>6.1.5.</t>
  </si>
  <si>
    <t>6.2.</t>
  </si>
  <si>
    <t>6.2.1.</t>
  </si>
  <si>
    <t>6.2.2.</t>
  </si>
  <si>
    <t>6.2.3.</t>
  </si>
  <si>
    <t>6.2.4.</t>
  </si>
  <si>
    <t>6.2.5.</t>
  </si>
  <si>
    <t>7.1.</t>
  </si>
  <si>
    <t>7.1.1.</t>
  </si>
  <si>
    <t>7.1.2.</t>
  </si>
  <si>
    <t>7.1.3.</t>
  </si>
  <si>
    <t>7.1.4.</t>
  </si>
  <si>
    <t>7.1.5.</t>
  </si>
  <si>
    <t>7.2.</t>
  </si>
  <si>
    <t>7.2.1.</t>
  </si>
  <si>
    <t>7.2.2.</t>
  </si>
  <si>
    <t>7.2.3.</t>
  </si>
  <si>
    <t>7.2.4.</t>
  </si>
  <si>
    <t>7.2.5.</t>
  </si>
  <si>
    <t>7.2.6.</t>
  </si>
  <si>
    <t>7.2.7.</t>
  </si>
  <si>
    <t>7.3.</t>
  </si>
  <si>
    <t>7.3.1.</t>
  </si>
  <si>
    <t>7.3.2.</t>
  </si>
  <si>
    <t>7.3.3.</t>
  </si>
  <si>
    <t>7.3.4.</t>
  </si>
  <si>
    <t>8.1.</t>
  </si>
  <si>
    <t>8.1.1.</t>
  </si>
  <si>
    <t>8.1.2.</t>
  </si>
  <si>
    <t>8.1.3.</t>
  </si>
  <si>
    <t>8.1.4.</t>
  </si>
  <si>
    <t>8.2.</t>
  </si>
  <si>
    <t>8.2.1.</t>
  </si>
  <si>
    <t>8.2.2.</t>
  </si>
  <si>
    <t>8.3.</t>
  </si>
  <si>
    <t>8.3.1.</t>
  </si>
  <si>
    <t>8.3.2.</t>
  </si>
  <si>
    <t>8.3.3.</t>
  </si>
  <si>
    <t>9.1.</t>
  </si>
  <si>
    <t>9.1.1.</t>
  </si>
  <si>
    <t>9.1.2.</t>
  </si>
  <si>
    <t>9.1.3.</t>
  </si>
  <si>
    <t>9.1.4.</t>
  </si>
  <si>
    <t>9.1.5.</t>
  </si>
  <si>
    <t>9.1.6.</t>
  </si>
  <si>
    <t>9.1.7.</t>
  </si>
  <si>
    <t>9.2.</t>
  </si>
  <si>
    <t>9.2.1.</t>
  </si>
  <si>
    <t>9.2.2.</t>
  </si>
  <si>
    <t>9.2.3.</t>
  </si>
  <si>
    <t>9.2.4.</t>
  </si>
  <si>
    <r>
      <t xml:space="preserve">12,64
</t>
    </r>
    <r>
      <rPr>
        <sz val="10"/>
        <color rgb="FF000000"/>
        <rFont val="Calibri"/>
        <family val="2"/>
        <charset val="186"/>
        <scheme val="minor"/>
      </rPr>
      <t>(2020 m. )</t>
    </r>
  </si>
  <si>
    <r>
      <t xml:space="preserve">97,4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</si>
  <si>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100,0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</si>
  <si>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5,2
</t>
    </r>
    <r>
      <rPr>
        <sz val="10"/>
        <color rgb="FF000000"/>
        <rFont val="Calibri"/>
        <family val="2"/>
        <charset val="186"/>
        <scheme val="minor"/>
      </rPr>
      <t>(2030 m. )</t>
    </r>
  </si>
  <si>
    <r>
      <t xml:space="preserve">99,37 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</si>
  <si>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98,7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</si>
  <si>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100,0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</si>
  <si>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 </t>
    </r>
    <r>
      <rPr>
        <i/>
        <sz val="10"/>
        <rFont val="Calibri"/>
        <family val="2"/>
        <scheme val="minor"/>
      </rPr>
      <t xml:space="preserve">(transporto priemonės)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</si>
  <si>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 xml:space="preserve">(psichiatrijos ir geriatrijos)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</si>
  <si>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30,8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</si>
  <si>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59,1                        </t>
    </r>
    <r>
      <rPr>
        <sz val="10"/>
        <color rgb="FF000000"/>
        <rFont val="Calibri"/>
        <family val="2"/>
        <charset val="186"/>
        <scheme val="minor"/>
      </rPr>
      <t>(2018 m.)</t>
    </r>
  </si>
  <si>
    <r>
      <t xml:space="preserve">1351  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</si>
  <si>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13,0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</si>
  <si>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70,0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</si>
  <si>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1450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</si>
  <si>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NVO, teikiančių visuomenės sveikatos priežiūros paslaugas, skaičius (vnt.)</t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</si>
  <si>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</si>
  <si>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9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</si>
  <si>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33,6 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</si>
  <si>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111,8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</si>
  <si>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98,77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</si>
  <si>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18,6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</si>
  <si>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20,5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</si>
  <si>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rPr>
        <b/>
        <sz val="12"/>
        <rFont val="Calibri"/>
        <family val="2"/>
        <charset val="186"/>
        <scheme val="minor"/>
      </rPr>
      <t xml:space="preserve">22,0 </t>
    </r>
    <r>
      <rPr>
        <sz val="12"/>
        <rFont val="Calibri"/>
        <family val="2"/>
        <charset val="186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</si>
  <si>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Įstaigų sk. - 5               Būstų sk. - 60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</si>
  <si>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</si>
  <si>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</si>
  <si>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60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</si>
  <si>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</si>
  <si>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</si>
  <si>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108,4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</si>
  <si>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>50</t>
    </r>
    <r>
      <rPr>
        <i/>
        <sz val="10"/>
        <rFont val="Calibri"/>
        <family val="2"/>
        <charset val="186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(2023 m. pradžioje)</t>
    </r>
  </si>
  <si>
    <r>
      <t xml:space="preserve">100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</si>
  <si>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200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</si>
  <si>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10/100                        </t>
    </r>
    <r>
      <rPr>
        <sz val="10"/>
        <rFont val="Calibri"/>
        <family val="2"/>
        <charset val="186"/>
        <scheme val="minor"/>
      </rPr>
      <t>(2030 m.)</t>
    </r>
  </si>
  <si>
    <t xml:space="preserve">Įgyvendintų švietėjiškų programų skaičius (vnt.) </t>
  </si>
  <si>
    <t>"Saugios kaimynystės" grupių skaičius  (vnt.)</t>
  </si>
  <si>
    <r>
      <t xml:space="preserve">51,7                              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</si>
  <si>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90,0.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</si>
  <si>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35,1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</si>
  <si>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79,0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</si>
  <si>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</si>
  <si>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</si>
  <si>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</si>
  <si>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516 </t>
    </r>
    <r>
      <rPr>
        <i/>
        <sz val="10"/>
        <rFont val="Calibri"/>
        <family val="2"/>
        <scheme val="minor"/>
      </rPr>
      <t>(16 vidinių renginių, 500 išorinių seminarų</t>
    </r>
    <r>
      <rPr>
        <i/>
        <sz val="9"/>
        <rFont val="Calibri"/>
        <family val="2"/>
        <scheme val="minor"/>
      </rPr>
      <t>)</t>
    </r>
    <r>
      <rPr>
        <sz val="11"/>
        <rFont val="Calibri"/>
        <family val="2"/>
        <scheme val="minor"/>
      </rPr>
      <t xml:space="preserve"> / 980 </t>
    </r>
    <r>
      <rPr>
        <i/>
        <sz val="10"/>
        <rFont val="Calibri"/>
        <family val="2"/>
        <scheme val="minor"/>
      </rPr>
      <t>asm.</t>
    </r>
    <r>
      <rPr>
        <sz val="11"/>
        <rFont val="Calibri"/>
        <family val="2"/>
        <scheme val="minor"/>
      </rPr>
      <t xml:space="preserve">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</si>
  <si>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</si>
  <si>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4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</si>
  <si>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3,67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</si>
  <si>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t>Įgyvendintų naujų priemonių, susijusių su paslaugų plėtra šeimoje arba bendruomenėje asmenims su intelekto/ psichikos negalia, skaičius (vnt.)</t>
  </si>
  <si>
    <t>Asmenų, turinčių intelekto ir (ar) psichikos negalią, gavusių socialines paslaugas šeimoje arba bendruomenėje skaičius (asm.)</t>
  </si>
  <si>
    <t>Naujai įrengtos/ atnaujintos ilgalaikės priežiūros paslaugų infrastruktūros objektų skaičius (vnt.)</t>
  </si>
  <si>
    <t>Informacijos sklaidos kanalų skaičius (vnt.)</t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</si>
  <si>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</si>
  <si>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</si>
  <si>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112,1                             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</si>
  <si>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12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</si>
  <si>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160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</si>
  <si>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</si>
  <si>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 xml:space="preserve">(AJE)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</si>
  <si>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</si>
  <si>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43200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</si>
  <si>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3,51 (švietimo, kultūros, socialinės apsaugos ir sporto srityse)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</si>
  <si>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20,0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</si>
  <si>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(2025 m.)</t>
    </r>
  </si>
  <si>
    <t>10.1.</t>
  </si>
  <si>
    <t>10.1.1.</t>
  </si>
  <si>
    <t>10.1.2.</t>
  </si>
  <si>
    <t>10.1.3.</t>
  </si>
  <si>
    <t>10.2.</t>
  </si>
  <si>
    <t>10.2.1.</t>
  </si>
  <si>
    <t>10.2.2.</t>
  </si>
  <si>
    <t>10.2.3.</t>
  </si>
  <si>
    <t>10.2.4.</t>
  </si>
  <si>
    <t>10.2.5.</t>
  </si>
  <si>
    <t>10.3.</t>
  </si>
  <si>
    <t>10.3.1.</t>
  </si>
  <si>
    <t>10.3.2.</t>
  </si>
  <si>
    <t>10.3.3.</t>
  </si>
  <si>
    <t>11.1.</t>
  </si>
  <si>
    <t>11.1.1.</t>
  </si>
  <si>
    <t>11.1.2.</t>
  </si>
  <si>
    <t>11.1.3.</t>
  </si>
  <si>
    <t>11.1.4.</t>
  </si>
  <si>
    <t>11.1.5.</t>
  </si>
  <si>
    <t>11.1.6.</t>
  </si>
  <si>
    <t>11.2.</t>
  </si>
  <si>
    <t>11.2.1</t>
  </si>
  <si>
    <t>11.2.2.</t>
  </si>
  <si>
    <t>11.2.3.</t>
  </si>
  <si>
    <t>11.2.4.</t>
  </si>
  <si>
    <t>11.2.5.</t>
  </si>
  <si>
    <t>11.3.</t>
  </si>
  <si>
    <t>11.3.1.</t>
  </si>
  <si>
    <t>11.3.2.</t>
  </si>
  <si>
    <t>11.3.3.</t>
  </si>
  <si>
    <t>11.3.4.</t>
  </si>
  <si>
    <t>11.4.</t>
  </si>
  <si>
    <t>11.4.1.</t>
  </si>
  <si>
    <t>11.4.2.</t>
  </si>
  <si>
    <t>12.1.</t>
  </si>
  <si>
    <t>12.1.1.</t>
  </si>
  <si>
    <t>12.1.2.</t>
  </si>
  <si>
    <t>12.1.3.</t>
  </si>
  <si>
    <t>12.1.4.</t>
  </si>
  <si>
    <t>12.2.</t>
  </si>
  <si>
    <t>12.2.1.</t>
  </si>
  <si>
    <t>12.2.2.</t>
  </si>
  <si>
    <t>12.2.3.</t>
  </si>
  <si>
    <t>12.2.4.</t>
  </si>
  <si>
    <t>Biržų rajono savivaldybės įstaigų pastatų, įrengtų (pritaikytų) pagal universalaus dizaino principus ar kitaip pritaikytų asmenims, turintiems specialiųjų poreikių, bei gyventojų būstų, pritaikytų spec. poreikių turinčių asmenų poreikiams, skaičius (vnt.)</t>
  </si>
  <si>
    <t>Įgyvendintų darnaus judumo iniciatyvų skaičius (vnt.)</t>
  </si>
  <si>
    <t>Sutvarkytų/ išvalytų/ konvertuotų/ įveiklintų viešųjų pastatų ir (arba) viešųjų erdvių skaičius (vnt.)</t>
  </si>
  <si>
    <t>Modernizuotų/ naujai įkurtų ambulatorinių/ dienos stacionaro (psichikos, chirurgijos, reabilitacijos ir kt.) infrastruktūros objektų skaičius (vnt.)</t>
  </si>
  <si>
    <r>
      <t xml:space="preserve">100                             </t>
    </r>
    <r>
      <rPr>
        <sz val="10"/>
        <rFont val="Calibri"/>
        <family val="2"/>
        <charset val="186"/>
        <scheme val="minor"/>
      </rPr>
      <t>(2026 m.)</t>
    </r>
  </si>
  <si>
    <r>
      <t xml:space="preserve">116,9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</si>
  <si>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n.d.                     </t>
    </r>
    <r>
      <rPr>
        <sz val="10"/>
        <color rgb="FF000000"/>
        <rFont val="Calibri"/>
        <family val="2"/>
        <charset val="186"/>
        <scheme val="minor"/>
      </rPr>
      <t>(2021 m.)</t>
    </r>
    <r>
      <rPr>
        <b/>
        <sz val="12"/>
        <color rgb="FF000000"/>
        <rFont val="Calibri"/>
        <family val="2"/>
        <scheme val="minor"/>
      </rPr>
      <t xml:space="preserve">                </t>
    </r>
  </si>
  <si>
    <r>
      <t xml:space="preserve">12,8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</si>
  <si>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220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</si>
  <si>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1390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</si>
  <si>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20,0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</si>
  <si>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14,2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</si>
  <si>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79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</si>
  <si>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212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</si>
  <si>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9,2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</si>
  <si>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4,3                     </t>
    </r>
    <r>
      <rPr>
        <sz val="10"/>
        <rFont val="Calibri"/>
        <family val="2"/>
        <charset val="186"/>
        <scheme val="minor"/>
      </rPr>
      <t>(2022 m.)</t>
    </r>
  </si>
  <si>
    <r>
      <t xml:space="preserve">25,0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</si>
  <si>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34,7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</si>
  <si>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</t>
    </r>
    <r>
      <rPr>
        <sz val="10"/>
        <rFont val="Calibri"/>
        <family val="2"/>
        <charset val="186"/>
        <scheme val="minor"/>
      </rPr>
      <t>(2027 m.)</t>
    </r>
  </si>
  <si>
    <r>
      <t xml:space="preserve">16,7 </t>
    </r>
    <r>
      <rPr>
        <sz val="10"/>
        <rFont val="Calibri"/>
        <family val="2"/>
        <charset val="186"/>
        <scheme val="minor"/>
      </rPr>
      <t>(2023 m. pradžioje)</t>
    </r>
  </si>
  <si>
    <r>
      <t xml:space="preserve">100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</si>
  <si>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</si>
  <si>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17 km 
(8,3 km – Savivaldybės nuosavybė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</si>
  <si>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23,7 km/                 28,0 proc.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</si>
  <si>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</si>
  <si>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rPr>
        <sz val="10"/>
        <color rgb="FF000000"/>
        <rFont val="Calibri"/>
        <family val="2"/>
        <charset val="186"/>
        <scheme val="minor"/>
      </rPr>
      <t>(2020 m.)</t>
    </r>
    <r>
      <rPr>
        <b/>
        <sz val="12"/>
        <color rgb="FF000000"/>
        <rFont val="Calibri"/>
        <family val="2"/>
        <scheme val="minor"/>
      </rPr>
      <t xml:space="preserve">
+82,5
-36,2
+957,0
-36,7
+73,0</t>
    </r>
  </si>
  <si>
    <r>
      <t xml:space="preserve">86,0 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</si>
  <si>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90,0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</si>
  <si>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1,5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</si>
  <si>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16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</si>
  <si>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</si>
  <si>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</si>
  <si>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(Kvetkų, Biržų)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</si>
  <si>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53,3
</t>
    </r>
    <r>
      <rPr>
        <sz val="10"/>
        <color rgb="FF000000"/>
        <rFont val="Calibri"/>
        <family val="2"/>
        <charset val="186"/>
        <scheme val="minor"/>
      </rPr>
      <t>(2019 m.)</t>
    </r>
  </si>
  <si>
    <r>
      <t xml:space="preserve">64,4
</t>
    </r>
    <r>
      <rPr>
        <sz val="10"/>
        <color rgb="FF000000"/>
        <rFont val="Calibri"/>
        <family val="2"/>
        <charset val="186"/>
        <scheme val="minor"/>
      </rPr>
      <t>(2019 m.)</t>
    </r>
  </si>
  <si>
    <t xml:space="preserve">n.d.                     (2021 m.)                </t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</si>
  <si>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</si>
  <si>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75,0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</si>
  <si>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(mainų punktai)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</si>
  <si>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</si>
  <si>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57,0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</si>
  <si>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71,0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</si>
  <si>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14,0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</si>
  <si>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80,5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</si>
  <si>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25,0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</si>
  <si>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22,9 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</si>
  <si>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45,0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</si>
  <si>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60,0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</si>
  <si>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99,0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</si>
  <si>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63,0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</si>
  <si>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>1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(Vabalninko miestas) </t>
    </r>
    <r>
      <rPr>
        <sz val="11"/>
        <rFont val="Calibri"/>
        <family val="2"/>
        <scheme val="minor"/>
      </rPr>
      <t xml:space="preserve">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</si>
  <si>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30                             </t>
    </r>
    <r>
      <rPr>
        <sz val="10"/>
        <rFont val="Calibri"/>
        <family val="2"/>
        <charset val="186"/>
        <scheme val="minor"/>
      </rPr>
      <t>(2030 m.)</t>
    </r>
  </si>
  <si>
    <t>Kapinių, kuriose naujai įrengta/ pagerinta infrastruktūra, skaičius (vnt.)</t>
  </si>
  <si>
    <t>Naujai įsigytų/ įrengtų/ atnaujintų atliekų rūšiavimo priemonių skaičius (vnt.)</t>
  </si>
  <si>
    <t>Naujai įrengtų atliekų, tinkamų paruošti pakartotinai naudoti surinkimo vietų, skaičius (vnt.)</t>
  </si>
  <si>
    <t>Siektina stebėsenos rodiklio reikšmė</t>
  </si>
  <si>
    <r>
      <t xml:space="preserve">4 </t>
    </r>
    <r>
      <rPr>
        <i/>
        <sz val="10"/>
        <rFont val="Calibri"/>
        <family val="2"/>
        <scheme val="minor"/>
      </rPr>
      <t>(1 rajono VVG, 3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</si>
  <si>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(rajono VVG, TVIC)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</si>
  <si>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10/ 458 </t>
    </r>
    <r>
      <rPr>
        <i/>
        <sz val="10"/>
        <rFont val="Calibri"/>
        <family val="2"/>
        <scheme val="minor"/>
      </rPr>
      <t>(rajono VVG, BRSA)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</si>
  <si>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scheme val="minor"/>
      </rPr>
      <t>(rajono ir miesto VVG)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scheme val="minor"/>
      </rPr>
      <t>(2030 m.)</t>
    </r>
  </si>
  <si>
    <r>
      <t xml:space="preserve">2                                  </t>
    </r>
    <r>
      <rPr>
        <sz val="10"/>
        <rFont val="Calibri"/>
        <family val="2"/>
        <scheme val="minor"/>
      </rPr>
      <t>(2030 m.)</t>
    </r>
  </si>
  <si>
    <r>
      <t xml:space="preserve">5                                </t>
    </r>
    <r>
      <rPr>
        <sz val="10"/>
        <rFont val="Calibri"/>
        <family val="2"/>
        <scheme val="minor"/>
      </rPr>
      <t>(2030 m.)</t>
    </r>
  </si>
  <si>
    <r>
      <t xml:space="preserve">780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</si>
  <si>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950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</si>
  <si>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145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</si>
  <si>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įrengtos/ atnaujintos viešosios turizmo infrastruktūros objektų skaičius (vnt.)</t>
  </si>
  <si>
    <r>
      <t xml:space="preserve">2 </t>
    </r>
    <r>
      <rPr>
        <i/>
        <sz val="10"/>
        <rFont val="Calibri"/>
        <family val="2"/>
        <charset val="186"/>
        <scheme val="minor"/>
      </rPr>
      <t>(1 TVIC, 1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(2029 m.)</t>
    </r>
  </si>
  <si>
    <r>
      <t xml:space="preserve">10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</si>
  <si>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color rgb="FF000000"/>
        <rFont val="Calibri"/>
        <family val="2"/>
        <charset val="186"/>
        <scheme val="minor"/>
      </rPr>
      <t>(multisensoriniai kambariai iš TŪM programos)</t>
    </r>
    <r>
      <rPr>
        <sz val="10"/>
        <color rgb="FF000000"/>
        <rFont val="Calibri"/>
        <family val="2"/>
        <charset val="186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</si>
  <si>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</t>
    </r>
    <r>
      <rPr>
        <i/>
        <sz val="10"/>
        <color rgb="FF000000"/>
        <rFont val="Calibri"/>
        <family val="2"/>
        <charset val="186"/>
        <scheme val="minor"/>
      </rPr>
      <t>(TVIC)</t>
    </r>
    <r>
      <rPr>
        <sz val="11"/>
        <color rgb="FF000000"/>
        <rFont val="Calibri"/>
        <family val="2"/>
        <scheme val="minor"/>
      </rPr>
      <t xml:space="preserve">                       </t>
    </r>
    <r>
      <rPr>
        <sz val="10"/>
        <color rgb="FF000000"/>
        <rFont val="Calibri"/>
        <family val="2"/>
        <charset val="186"/>
        <scheme val="minor"/>
      </rPr>
      <t>(2026 m.)</t>
    </r>
  </si>
  <si>
    <r>
      <t xml:space="preserve">16 </t>
    </r>
    <r>
      <rPr>
        <i/>
        <sz val="10"/>
        <rFont val="Calibri"/>
        <family val="2"/>
        <charset val="186"/>
        <scheme val="minor"/>
      </rPr>
      <t>(8 renginiai ir 8 infoturai)</t>
    </r>
    <r>
      <rPr>
        <sz val="11"/>
        <rFont val="Calibri"/>
        <family val="2"/>
        <scheme val="minor"/>
      </rPr>
      <t xml:space="preserve">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</si>
  <si>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96 </t>
    </r>
    <r>
      <rPr>
        <i/>
        <sz val="10"/>
        <rFont val="Calibri"/>
        <family val="2"/>
        <charset val="186"/>
        <scheme val="minor"/>
      </rPr>
      <t>(16 išvykų į muges, 80 paremtų verslo subjektų)</t>
    </r>
    <r>
      <rPr>
        <sz val="11"/>
        <rFont val="Calibri"/>
        <family val="2"/>
        <scheme val="minor"/>
      </rPr>
      <t xml:space="preserve">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</si>
  <si>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</si>
  <si>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95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</si>
  <si>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28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</si>
  <si>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1200                              </t>
    </r>
    <r>
      <rPr>
        <sz val="10"/>
        <color rgb="FF000000"/>
        <rFont val="Calibri"/>
        <family val="2"/>
        <charset val="186"/>
        <scheme val="minor"/>
      </rPr>
      <t xml:space="preserve"> (2030 m.)</t>
    </r>
  </si>
  <si>
    <r>
      <t xml:space="preserve">10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</si>
  <si>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</si>
  <si>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102/ 4270                </t>
    </r>
    <r>
      <rPr>
        <sz val="10"/>
        <rFont val="Calibri"/>
        <family val="2"/>
        <scheme val="minor"/>
      </rPr>
      <t>(2030 m.)</t>
    </r>
  </si>
  <si>
    <r>
      <t xml:space="preserve">160/ 1400                </t>
    </r>
    <r>
      <rPr>
        <sz val="10"/>
        <rFont val="Calibri"/>
        <family val="2"/>
        <scheme val="minor"/>
      </rPr>
      <t>(2030 m.)</t>
    </r>
  </si>
  <si>
    <t>50                       (2030 m.)</t>
  </si>
  <si>
    <r>
      <t xml:space="preserve">85/ 8500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</si>
  <si>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</t>
    </r>
    <r>
      <rPr>
        <i/>
        <sz val="10"/>
        <rFont val="Calibri"/>
        <family val="2"/>
        <charset val="186"/>
        <scheme val="minor"/>
      </rPr>
      <t xml:space="preserve">(biblioteka, muziejus, TVIC, KC)                                </t>
    </r>
    <r>
      <rPr>
        <sz val="10"/>
        <rFont val="Calibri"/>
        <family val="2"/>
        <charset val="186"/>
        <scheme val="minor"/>
      </rPr>
      <t>(2030 m.)</t>
    </r>
    <r>
      <rPr>
        <sz val="11"/>
        <rFont val="Calibri"/>
        <family val="2"/>
        <scheme val="minor"/>
      </rPr>
      <t xml:space="preserve"> </t>
    </r>
  </si>
  <si>
    <t>Suorganizuotų/ dalyvautų renginių skaičius (vnt.) ir dalyvių juose skaičius (tūkst. asm.)</t>
  </si>
  <si>
    <r>
      <t xml:space="preserve">18/ 210 </t>
    </r>
    <r>
      <rPr>
        <i/>
        <sz val="10"/>
        <rFont val="Calibri"/>
        <family val="2"/>
        <scheme val="minor"/>
      </rPr>
      <t xml:space="preserve">(2/20 - rajono VVG; 16/190 - biblioteka)            </t>
    </r>
    <r>
      <rPr>
        <sz val="10"/>
        <rFont val="Calibri"/>
        <family val="2"/>
        <charset val="186"/>
        <scheme val="minor"/>
      </rPr>
      <t>(2030 m.)</t>
    </r>
  </si>
  <si>
    <r>
      <t>28/ 1850</t>
    </r>
    <r>
      <rPr>
        <i/>
        <sz val="10"/>
        <rFont val="Calibri"/>
        <family val="2"/>
        <scheme val="minor"/>
      </rPr>
      <t xml:space="preserve">            </t>
    </r>
    <r>
      <rPr>
        <sz val="10"/>
        <rFont val="Calibri"/>
        <family val="2"/>
        <charset val="186"/>
        <scheme val="minor"/>
      </rPr>
      <t>(2030 m.)</t>
    </r>
  </si>
  <si>
    <r>
      <t>24/ 470</t>
    </r>
    <r>
      <rPr>
        <i/>
        <sz val="10"/>
        <rFont val="Calibri"/>
        <family val="2"/>
        <scheme val="minor"/>
      </rPr>
      <t xml:space="preserve">            </t>
    </r>
    <r>
      <rPr>
        <sz val="10"/>
        <rFont val="Calibri"/>
        <family val="2"/>
        <charset val="186"/>
        <scheme val="minor"/>
      </rPr>
      <t>(2030 m.)</t>
    </r>
  </si>
  <si>
    <t>Suorganizuotų/ dalyvautų sporto/ fizinio aktyvumo renginių skaičius (vnt.) ir dalyvių skaičius juose (tūkst. asm.)</t>
  </si>
  <si>
    <r>
      <t xml:space="preserve">24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</si>
  <si>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28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</si>
  <si>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1 120/ 40            </t>
    </r>
    <r>
      <rPr>
        <sz val="10"/>
        <rFont val="Calibri"/>
        <family val="2"/>
        <scheme val="minor"/>
      </rPr>
      <t>(2030 m.)</t>
    </r>
  </si>
  <si>
    <r>
      <t xml:space="preserve">48/ 480          </t>
    </r>
    <r>
      <rPr>
        <sz val="10"/>
        <rFont val="Calibri"/>
        <family val="2"/>
        <scheme val="minor"/>
      </rPr>
      <t>(2030 m.)</t>
    </r>
  </si>
  <si>
    <t>Paskatintų sporto NVO (klubų) (vnt.),  sportininkų skaičius (asm.)</t>
  </si>
  <si>
    <r>
      <t xml:space="preserve">16/ 288            </t>
    </r>
    <r>
      <rPr>
        <sz val="10"/>
        <rFont val="Calibri"/>
        <family val="2"/>
        <scheme val="minor"/>
      </rPr>
      <t>(2030 m.)</t>
    </r>
  </si>
  <si>
    <t>BRSA Strateginio planavimo ir turto valdymo skyrius, Biržų TVIC, asociacija "Biržų turizmo klasteris", Biržų krašto muziejus "Sėla"</t>
  </si>
  <si>
    <r>
      <t xml:space="preserve">40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</si>
  <si>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12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</si>
  <si>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1.5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</si>
  <si>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įrengtų/ atnaujintų viešojo transporto stotelių skaičius (kompl.)</t>
  </si>
  <si>
    <r>
      <t xml:space="preserve">8  </t>
    </r>
    <r>
      <rPr>
        <i/>
        <sz val="10"/>
        <rFont val="Calibri"/>
        <family val="2"/>
        <charset val="186"/>
        <scheme val="minor"/>
      </rPr>
      <t>(judumo savaitės renginiai)</t>
    </r>
    <r>
      <rPr>
        <sz val="11"/>
        <rFont val="Calibri"/>
        <family val="2"/>
        <scheme val="minor"/>
      </rPr>
      <t xml:space="preserve"> </t>
    </r>
    <r>
      <rPr>
        <sz val="10"/>
        <rFont val="Calibri"/>
        <family val="2"/>
        <charset val="186"/>
        <scheme val="minor"/>
      </rPr>
      <t>(2030 m.)</t>
    </r>
  </si>
  <si>
    <r>
      <t xml:space="preserve">11 </t>
    </r>
    <r>
      <rPr>
        <i/>
        <sz val="10"/>
        <rFont val="Calibri"/>
        <family val="2"/>
        <scheme val="minor"/>
      </rPr>
      <t xml:space="preserve">(3 pastatai, 3 gręžiniai, 5 bokštai)            </t>
    </r>
    <r>
      <rPr>
        <sz val="10"/>
        <rFont val="Calibri"/>
        <family val="2"/>
        <scheme val="minor"/>
      </rPr>
      <t>(2030 m.)</t>
    </r>
  </si>
  <si>
    <r>
      <t xml:space="preserve">10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</si>
  <si>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15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</si>
  <si>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7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</si>
  <si>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</si>
  <si>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4 </t>
    </r>
    <r>
      <rPr>
        <i/>
        <sz val="10"/>
        <rFont val="Calibri"/>
        <family val="2"/>
        <charset val="186"/>
        <scheme val="minor"/>
      </rPr>
      <t xml:space="preserve">(2 tekstilės ir maisto, konteinerių, aikštelės atnaujinimas) 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</si>
  <si>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>20</t>
    </r>
    <r>
      <rPr>
        <i/>
        <sz val="10"/>
        <rFont val="Calibri"/>
        <family val="2"/>
        <charset val="186"/>
        <scheme val="minor"/>
      </rPr>
      <t xml:space="preserve">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</si>
  <si>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45,0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</si>
  <si>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29,4 proc.
</t>
    </r>
    <r>
      <rPr>
        <sz val="10"/>
        <color rgb="FF000000"/>
        <rFont val="Calibri"/>
        <family val="2"/>
        <charset val="186"/>
        <scheme val="minor"/>
      </rPr>
      <t>(2023 m. pr.)</t>
    </r>
  </si>
  <si>
    <t>Modernizuotų, renovuotų daugiabučių namų dalis nuo visų daugiabučių namų (proc.)</t>
  </si>
  <si>
    <r>
      <t xml:space="preserve">60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</si>
  <si>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92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</si>
  <si>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</si>
  <si>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</si>
  <si>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3,5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</si>
  <si>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BRSA Statybos ir infrastruktūros skyrius, BRSA Architektūros ir urbanistikos skyrius</t>
  </si>
  <si>
    <r>
      <t xml:space="preserve">1                       </t>
    </r>
    <r>
      <rPr>
        <sz val="10"/>
        <color rgb="FF000000"/>
        <rFont val="Calibri"/>
        <family val="2"/>
        <charset val="186"/>
        <scheme val="minor"/>
      </rPr>
      <t>(2026 m.)</t>
    </r>
  </si>
  <si>
    <r>
      <t xml:space="preserve">4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</si>
  <si>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Suskaitmenintų verslo procesų skaičius (vnt.)</t>
  </si>
  <si>
    <t>Suorganizuotų renginių skaičius (vnt.)</t>
  </si>
  <si>
    <r>
      <t xml:space="preserve">8                           </t>
    </r>
    <r>
      <rPr>
        <sz val="10"/>
        <rFont val="Calibri"/>
        <family val="2"/>
        <charset val="186"/>
        <scheme val="minor"/>
      </rPr>
      <t>(2030 m.)</t>
    </r>
  </si>
  <si>
    <t>Pažintinio turizmo infrastruktūros, įskaitant ir bendrus turizmo maršrutus kartu su kitomis Panevėžio regiono savivaldybėmis (FZ savivaldybėmis), atnaujinimas ir plėtra</t>
  </si>
  <si>
    <t>Sukurtų  turizmo maršrutų skaičius (kompl.)</t>
  </si>
  <si>
    <t>BRSA Švietimo, kultūros ir sporto skyrius, Biržų TVIC</t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</si>
  <si>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(baseinas ir viešbutis, dengtas teniso kortai)                </t>
    </r>
    <r>
      <rPr>
        <sz val="11"/>
        <rFont val="Calibri"/>
        <family val="2"/>
        <scheme val="minor"/>
      </rPr>
      <t xml:space="preserve">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</si>
  <si>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1"/>
        <rFont val="Calibri"/>
        <family val="2"/>
        <charset val="186"/>
        <scheme val="minor"/>
      </rPr>
      <t>(1 TVIC LAT LIT,  2 BRSA)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</si>
  <si>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7 iš 32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</si>
  <si>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 8 iš 32 
</t>
    </r>
    <r>
      <rPr>
        <sz val="10"/>
        <color rgb="FF000000"/>
        <rFont val="Calibri"/>
        <family val="2"/>
        <charset val="186"/>
        <scheme val="minor"/>
      </rPr>
      <t>(2021 m.)</t>
    </r>
  </si>
  <si>
    <t>Valstybinių brandos egzaminų (VBE) vieta šalies didesnių savivaldybių kontekste</t>
  </si>
  <si>
    <t>Suorganizuotų/ dalyvautų renginių STEAM tematika skaičius (vnt.)</t>
  </si>
  <si>
    <t>Naujai įsigytos įrangos STEAM krypčių ugdymui skaičius (kompl.)</t>
  </si>
  <si>
    <r>
      <t xml:space="preserve">5 </t>
    </r>
    <r>
      <rPr>
        <i/>
        <sz val="10"/>
        <rFont val="Calibri"/>
        <family val="2"/>
        <charset val="186"/>
        <scheme val="minor"/>
      </rPr>
      <t>(kiekvienai mokyklai</t>
    </r>
    <r>
      <rPr>
        <sz val="11"/>
        <rFont val="Calibri"/>
        <family val="2"/>
        <scheme val="minor"/>
      </rPr>
      <t>)                  (2030 m.)</t>
    </r>
  </si>
  <si>
    <r>
      <t xml:space="preserve">2,5  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</si>
  <si>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4,0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</si>
  <si>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Gyventojų, kurie dalyvauja kultūrinėse veiklose (užsiėmimas kūryba ar menine raiška, pvz. dainavimu, tapymu, lipdymu, filmo kūrimu ir pan.), dalis nuo bendro gyventojų skaičiaus (proc.)</t>
  </si>
  <si>
    <r>
      <t xml:space="preserve">125,0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</si>
  <si>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>Švietimo įstaigų pastatų, kurie yra geros būklės, dalis (proc.)</t>
  </si>
  <si>
    <t>Biržų turizmo ir verslo informacijos centro veiklos plėtra</t>
  </si>
  <si>
    <t>Kultūros paslaugas teikiančių įstaigų infrastruktūros atnaujinimas ir optimizavimas, įskaitant pritaikymą įvairių socialinių grupių poreikiams</t>
  </si>
  <si>
    <t>Perkeltų kultūros įstaigų į kitų Savivaldybės įstaigų patalpas, skaičius (vnt.)</t>
  </si>
  <si>
    <r>
      <t xml:space="preserve">                                                                               26,5                            50,0                               3,2                              55,0                   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</si>
  <si>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                                  28,0                            60,0                               3,3                              65,0              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</si>
  <si>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10/ 28
</t>
    </r>
    <r>
      <rPr>
        <sz val="10"/>
        <color rgb="FF000000"/>
        <rFont val="Calibri"/>
        <family val="2"/>
        <charset val="186"/>
        <scheme val="minor"/>
      </rPr>
      <t>(2022 m. pr.)</t>
    </r>
  </si>
  <si>
    <r>
      <t xml:space="preserve">13/ 34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</si>
  <si>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125,0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</si>
  <si>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150,0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</si>
  <si>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charset val="186"/>
        <scheme val="minor"/>
      </rPr>
      <t>(patalpų įrengimas, padalinio Likėnuose steigimas papildomi verslo konsultantų etatai, mokamų paslaugų plėtra)</t>
    </r>
    <r>
      <rPr>
        <i/>
        <sz val="11"/>
        <rFont val="Calibri"/>
        <family val="2"/>
        <charset val="186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</si>
  <si>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t>BRSA Švietimo, kultūros ir sporto skyrius, Architektūros ir urbanistikos skyrius, Biržų TVIC</t>
  </si>
  <si>
    <t>Naujai įrengtų ir (arba) pritaikytų poilsiaviečių, stovyklaviečių, kempingų skaičius (vnt.)</t>
  </si>
  <si>
    <r>
      <t xml:space="preserve">1 </t>
    </r>
    <r>
      <rPr>
        <i/>
        <sz val="10"/>
        <rFont val="Calibri"/>
        <family val="2"/>
        <charset val="186"/>
        <scheme val="minor"/>
      </rPr>
      <t xml:space="preserve">(Biržų Kaštonų PM el. mokinio pažymėjimas) </t>
    </r>
    <r>
      <rPr>
        <sz val="11"/>
        <rFont val="Calibri"/>
        <family val="2"/>
        <scheme val="minor"/>
      </rPr>
      <t xml:space="preserve">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</si>
  <si>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8 </t>
    </r>
    <r>
      <rPr>
        <i/>
        <sz val="10"/>
        <rFont val="Calibri"/>
        <family val="2"/>
        <charset val="186"/>
        <scheme val="minor"/>
      </rPr>
      <t>(TŪM, tinklaveikos bendri renginiai)</t>
    </r>
    <r>
      <rPr>
        <sz val="11"/>
        <rFont val="Calibri"/>
        <family val="2"/>
        <scheme val="minor"/>
      </rPr>
      <t xml:space="preserve">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</si>
  <si>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91,3
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</si>
  <si>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95,0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</si>
  <si>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110,0                       </t>
    </r>
    <r>
      <rPr>
        <sz val="10"/>
        <color rgb="FF000000"/>
        <rFont val="Calibri"/>
        <family val="2"/>
        <charset val="186"/>
        <scheme val="minor"/>
      </rPr>
      <t>(2020 m.)</t>
    </r>
  </si>
  <si>
    <t>Naujai įrengtų/ atnaujintų informacinių įrenginių (pvz., švieslenčių ir pan.) skaičius (kompl.)</t>
  </si>
  <si>
    <t>BRSA Strateginio planavimo ir turto valdymo skyrius, Biržų VSB</t>
  </si>
  <si>
    <t>Teršalų, išmetamų į aplinkos orą iš stacionarių taršos šaltinių, kiekis, palyginti su 2015 m. (proc.):
- sieros dioksido
- azoto oksidų
- lakiųjų organinių junginių
- anglies monoksido
- kietųjų dalelių</t>
  </si>
  <si>
    <r>
      <rPr>
        <sz val="10"/>
        <rFont val="Calibri"/>
        <family val="2"/>
        <scheme val="minor"/>
      </rPr>
      <t>(2030 m. su 2020 m.)</t>
    </r>
    <r>
      <rPr>
        <b/>
        <sz val="12"/>
        <rFont val="Calibri"/>
        <family val="2"/>
        <scheme val="minor"/>
      </rPr>
      <t xml:space="preserve">
-10,0
-20,0
-10,0
-20,0
-20,0</t>
    </r>
  </si>
  <si>
    <r>
      <t xml:space="preserve">80,0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</si>
  <si>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70,0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</si>
  <si>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120,0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</si>
  <si>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110,0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</si>
  <si>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160,0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</si>
  <si>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4,0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</si>
  <si>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19,0                                       </t>
    </r>
    <r>
      <rPr>
        <sz val="10"/>
        <rFont val="Calibri"/>
        <family val="2"/>
        <scheme val="minor"/>
      </rPr>
      <t xml:space="preserve"> (2030 m.)</t>
    </r>
  </si>
  <si>
    <r>
      <t xml:space="preserve">50                             </t>
    </r>
    <r>
      <rPr>
        <sz val="10"/>
        <rFont val="Calibri"/>
        <family val="2"/>
        <charset val="186"/>
        <scheme val="minor"/>
      </rPr>
      <t>(2030 m.)</t>
    </r>
  </si>
  <si>
    <t>Naujai įrengtų grupinių ir (arba) individualių geriamojo vandens tiekimo sistemų skaičius (kompl.)</t>
  </si>
  <si>
    <t>Naujai įrengtų atskirųjų ir (arba) grupinių buitinių nuotekų tvarkymo sistemų skaičius (kompl.)</t>
  </si>
  <si>
    <r>
      <t xml:space="preserve">37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</si>
  <si>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61,0                 </t>
    </r>
    <r>
      <rPr>
        <i/>
        <sz val="10"/>
        <rFont val="Calibri"/>
        <family val="2"/>
        <charset val="186"/>
        <scheme val="minor"/>
      </rPr>
      <t>(2022 m.)</t>
    </r>
  </si>
  <si>
    <r>
      <t xml:space="preserve">80,0                 </t>
    </r>
    <r>
      <rPr>
        <i/>
        <sz val="10"/>
        <rFont val="Calibri"/>
        <family val="2"/>
        <charset val="186"/>
        <scheme val="minor"/>
      </rPr>
      <t>(2030 m.)</t>
    </r>
  </si>
  <si>
    <r>
      <t xml:space="preserve">20 vieta iš 60 sav.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</si>
  <si>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29-31 vieta iš 60 sav.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</si>
  <si>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54,7
</t>
    </r>
    <r>
      <rPr>
        <b/>
        <sz val="10"/>
        <color rgb="FF000000"/>
        <rFont val="Calibri"/>
        <family val="2"/>
        <charset val="186"/>
        <scheme val="minor"/>
      </rPr>
      <t>(2020 m.)</t>
    </r>
  </si>
  <si>
    <r>
      <t xml:space="preserve">56,3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</si>
  <si>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85,0
</t>
    </r>
    <r>
      <rPr>
        <sz val="10"/>
        <color rgb="FF000000"/>
        <rFont val="Calibri"/>
        <family val="2"/>
        <charset val="186"/>
        <scheme val="minor"/>
      </rPr>
      <t>(2022 m. pr.)</t>
    </r>
  </si>
  <si>
    <t>Vieta pagal elektromobilių įkrovimo stotelių, tenkančių 1000 gyv., rodiklį šalies savivaldybių kontekste</t>
  </si>
  <si>
    <t>Vieta pagal elektromobilių, tenkančių 1000 gyventojų, rodiklį šalies savivaldybių kontekste</t>
  </si>
  <si>
    <r>
      <t xml:space="preserve">29 vieta iš 60 sav.
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</si>
  <si>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25 vieta iš 60 sav.
</t>
    </r>
    <r>
      <rPr>
        <sz val="10"/>
        <color rgb="FF000000"/>
        <rFont val="Calibri"/>
        <family val="2"/>
        <charset val="186"/>
        <scheme val="minor"/>
      </rPr>
      <t>(2030 m.)</t>
    </r>
  </si>
  <si>
    <t>Įgyvendintų viešinimo ir kitų skatinimo priemonių skaičius (kompl.)</t>
  </si>
  <si>
    <t>Paremtų fizinių/ juridinių asmenų skaičius (asm.)</t>
  </si>
  <si>
    <t>Įveiklintų nekilnojamojo kultūros paveldo objektų (urbanistinių, architektūrinių, sakralinių, istorinių, archeologinių, kraštovaizdžio, želdynų),  dalis (proc.)</t>
  </si>
  <si>
    <t>Vieta pagal apibendrinantį aplinkosaugos reitingą šalies savivaldybių kontekste</t>
  </si>
  <si>
    <r>
      <t xml:space="preserve">18 vieta iš 60 sav.             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</si>
  <si>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15 vieta iš 60 sav.             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</si>
  <si>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8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</si>
  <si>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9,6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</si>
  <si>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10,5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</si>
  <si>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96,0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</si>
  <si>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(poliklinika, ligoninė)</t>
    </r>
    <r>
      <rPr>
        <sz val="11"/>
        <rFont val="Calibri"/>
        <family val="2"/>
        <scheme val="minor"/>
      </rPr>
      <t xml:space="preserve">                  </t>
    </r>
    <r>
      <rPr>
        <sz val="10"/>
        <rFont val="Calibri"/>
        <family val="2"/>
        <scheme val="minor"/>
      </rPr>
      <t>(2030 m.)</t>
    </r>
  </si>
  <si>
    <t>Mobilių sveikatos priežiūros brigadų ir dirbančių specialistų skaičius iš viso</t>
  </si>
  <si>
    <r>
      <t xml:space="preserve">1 brigada /               7 specialistai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</si>
  <si>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4 brigada /               28 specialistai                             </t>
    </r>
    <r>
      <rPr>
        <sz val="10"/>
        <rFont val="Calibri"/>
        <family val="2"/>
        <charset val="186"/>
        <scheme val="minor"/>
      </rPr>
      <t>(2030  m.)</t>
    </r>
  </si>
  <si>
    <r>
      <t xml:space="preserve">100,0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</si>
  <si>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 xml:space="preserve">Asmenys, gavę ilgalaikės priežiūros paslaugas </t>
  </si>
  <si>
    <t>Vaikų, augančių socialinę riziką patiriančiose šeimose, dalis nuo visų vaikų (0-18 metų) skaičiaus (proc.)</t>
  </si>
  <si>
    <r>
      <t xml:space="preserve">110,0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</si>
  <si>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t xml:space="preserve">Žuvusių gaisruose žmonių skaičius, tenkantis 100 tūkst. gyv. (asm.) </t>
  </si>
  <si>
    <r>
      <t xml:space="preserve">52,0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</si>
  <si>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    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</si>
  <si>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Savivaldybės interneto svetainė – 200 naujų unikalių lankytojų/ metus
</t>
    </r>
    <r>
      <rPr>
        <sz val="10"/>
        <color rgb="FF000000"/>
        <rFont val="Calibri"/>
        <family val="2"/>
        <charset val="186"/>
        <scheme val="minor"/>
      </rPr>
      <t>(2021 m.)</t>
    </r>
    <r>
      <rPr>
        <i/>
        <sz val="12"/>
        <color rgb="FF000000"/>
        <rFont val="Calibri"/>
        <family val="2"/>
        <scheme val="minor"/>
      </rPr>
      <t xml:space="preserve">
FB paskyra – 2,8 tūkst. sekėjų
„YouTube“ – 219 vaizdo įrašų
</t>
    </r>
    <r>
      <rPr>
        <sz val="10"/>
        <color rgb="FF000000"/>
        <rFont val="Calibri"/>
        <family val="2"/>
        <charset val="186"/>
        <scheme val="minor"/>
      </rPr>
      <t>(2020 m.)</t>
    </r>
  </si>
  <si>
    <r>
      <t xml:space="preserve">Savivaldybės interneto svetainė – 300 naujų unikalių lankytojų/ metus
</t>
    </r>
    <r>
      <rPr>
        <sz val="10"/>
        <color rgb="FF000000"/>
        <rFont val="Calibri"/>
        <family val="2"/>
        <charset val="186"/>
        <scheme val="minor"/>
      </rPr>
      <t>(2030 m.)</t>
    </r>
    <r>
      <rPr>
        <i/>
        <sz val="12"/>
        <color rgb="FF000000"/>
        <rFont val="Calibri"/>
        <family val="2"/>
        <scheme val="minor"/>
      </rPr>
      <t xml:space="preserve">
FB paskyra – 10 tūkst. sekėjų
„YouTube“ – 330 vaizdo įrašų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</si>
  <si>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      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</si>
  <si>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14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</si>
  <si>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9/ 3
</t>
    </r>
    <r>
      <rPr>
        <sz val="10"/>
        <color rgb="FF000000"/>
        <rFont val="Calibri"/>
        <family val="2"/>
        <charset val="186"/>
        <scheme val="minor"/>
      </rPr>
      <t>(2021 m. pr.)</t>
    </r>
  </si>
  <si>
    <r>
      <t xml:space="preserve">11/ 5
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</si>
  <si>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>30 (</t>
    </r>
    <r>
      <rPr>
        <i/>
        <sz val="10"/>
        <rFont val="Calibri"/>
        <family val="2"/>
        <charset val="186"/>
        <scheme val="minor"/>
      </rPr>
      <t xml:space="preserve">20 - ligoninė, 10 - poliklinika (5 odontologinės kėdės ir 5 EKG)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</si>
  <si>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</si>
  <si>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26 </t>
    </r>
    <r>
      <rPr>
        <i/>
        <sz val="10"/>
        <rFont val="Calibri"/>
        <family val="2"/>
        <charset val="186"/>
        <scheme val="minor"/>
      </rPr>
      <t xml:space="preserve">(18 ligoninė,
8 poliklinika)     </t>
    </r>
    <r>
      <rPr>
        <sz val="10"/>
        <rFont val="Calibri"/>
        <family val="2"/>
        <charset val="186"/>
        <scheme val="minor"/>
      </rPr>
      <t xml:space="preserve">             (2030 m.)</t>
    </r>
  </si>
  <si>
    <r>
      <t xml:space="preserve">70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</si>
  <si>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16/ 560 </t>
    </r>
    <r>
      <rPr>
        <i/>
        <sz val="10"/>
        <rFont val="Calibri"/>
        <family val="2"/>
        <charset val="186"/>
        <scheme val="minor"/>
      </rPr>
      <t xml:space="preserve">(8 renginiai/ 240 specialistų - ligoninė; 
8 renginiai / 320  specialistų -poliklinika)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</si>
  <si>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12/ 9,5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</si>
  <si>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</si>
  <si>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                             </t>
    </r>
    <r>
      <rPr>
        <sz val="10"/>
        <rFont val="Calibri"/>
        <family val="2"/>
        <charset val="186"/>
        <scheme val="minor"/>
      </rPr>
      <t>(2030 m.)</t>
    </r>
  </si>
  <si>
    <t>Biržų VSB veiklos gerinimas</t>
  </si>
  <si>
    <r>
      <t xml:space="preserve">240/ 7,2                            </t>
    </r>
    <r>
      <rPr>
        <sz val="10"/>
        <rFont val="Calibri"/>
        <family val="2"/>
        <charset val="186"/>
        <scheme val="minor"/>
      </rPr>
      <t>(2030 m.)</t>
    </r>
  </si>
  <si>
    <t xml:space="preserve">Suorganizuotų sveikatos raštingumo renginių skaičius (vnt.) ir dalyvių skaičius juose (tūkst. asm.) </t>
  </si>
  <si>
    <r>
      <t xml:space="preserve">18                             </t>
    </r>
    <r>
      <rPr>
        <sz val="10"/>
        <rFont val="Calibri"/>
        <family val="2"/>
        <charset val="186"/>
        <scheme val="minor"/>
      </rPr>
      <t>(2030 m.)</t>
    </r>
  </si>
  <si>
    <r>
      <t>15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(10 -rajono VVG; 5 -miesto VVG)  </t>
    </r>
    <r>
      <rPr>
        <sz val="10"/>
        <rFont val="Calibri"/>
        <family val="2"/>
        <charset val="186"/>
        <scheme val="minor"/>
      </rPr>
      <t xml:space="preserve">                      (2030 m.)</t>
    </r>
  </si>
  <si>
    <t xml:space="preserve">BRSA Socialinės paramos skyrius </t>
  </si>
  <si>
    <r>
      <t xml:space="preserve">10,9                           </t>
    </r>
    <r>
      <rPr>
        <sz val="10"/>
        <color rgb="FF000000"/>
        <rFont val="Calibri"/>
        <family val="2"/>
        <charset val="186"/>
        <scheme val="minor"/>
      </rPr>
      <t>(2021 m.)</t>
    </r>
  </si>
  <si>
    <r>
      <t xml:space="preserve">3 </t>
    </r>
    <r>
      <rPr>
        <i/>
        <sz val="10"/>
        <rFont val="Calibri"/>
        <family val="2"/>
        <scheme val="minor"/>
      </rPr>
      <t>(2 šeimynos, 1 profesionali globėja)</t>
    </r>
    <r>
      <rPr>
        <sz val="10"/>
        <rFont val="Calibri"/>
        <family val="2"/>
        <scheme val="minor"/>
      </rPr>
      <t xml:space="preserve">                          (2030 m.)</t>
    </r>
  </si>
  <si>
    <r>
      <t xml:space="preserve">3                           </t>
    </r>
    <r>
      <rPr>
        <sz val="10"/>
        <rFont val="Calibri"/>
        <family val="2"/>
        <scheme val="minor"/>
      </rPr>
      <t>(2030 m.)</t>
    </r>
  </si>
  <si>
    <r>
      <t xml:space="preserve">1 </t>
    </r>
    <r>
      <rPr>
        <i/>
        <sz val="10"/>
        <rFont val="Calibri"/>
        <family val="2"/>
        <charset val="186"/>
        <scheme val="minor"/>
      </rPr>
      <t>(parengtas ir įgyvendintas planas)</t>
    </r>
    <r>
      <rPr>
        <i/>
        <sz val="11"/>
        <rFont val="Calibri"/>
        <family val="2"/>
        <charset val="186"/>
        <scheme val="minor"/>
      </rPr>
      <t xml:space="preserve">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</si>
  <si>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9                         </t>
    </r>
    <r>
      <rPr>
        <sz val="10"/>
        <color rgb="FF000000"/>
        <rFont val="Calibri"/>
        <family val="2"/>
        <charset val="186"/>
        <scheme val="minor"/>
      </rPr>
      <t>(2022  m.)</t>
    </r>
  </si>
  <si>
    <r>
      <t xml:space="preserve">5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</si>
  <si>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26                            </t>
    </r>
    <r>
      <rPr>
        <sz val="10"/>
        <color rgb="FF000000"/>
        <rFont val="Calibri"/>
        <family val="2"/>
        <charset val="186"/>
        <scheme val="minor"/>
      </rPr>
      <t xml:space="preserve">(2022 m.) </t>
    </r>
  </si>
  <si>
    <r>
      <t xml:space="preserve">15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</si>
  <si>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13 </t>
    </r>
    <r>
      <rPr>
        <i/>
        <sz val="10"/>
        <rFont val="Calibri"/>
        <family val="2"/>
        <scheme val="minor"/>
      </rPr>
      <t xml:space="preserve">(4 VSB; 9 BRSA)                      </t>
    </r>
    <r>
      <rPr>
        <sz val="10"/>
        <rFont val="Calibri"/>
        <family val="2"/>
        <scheme val="minor"/>
      </rPr>
      <t>2030 m.</t>
    </r>
  </si>
  <si>
    <r>
      <t xml:space="preserve">51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</si>
  <si>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25                             </t>
    </r>
    <r>
      <rPr>
        <sz val="10"/>
        <rFont val="Calibri"/>
        <family val="2"/>
        <charset val="186"/>
        <scheme val="minor"/>
      </rPr>
      <t>(2023 m.)</t>
    </r>
  </si>
  <si>
    <r>
      <t xml:space="preserve">26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</si>
  <si>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40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</si>
  <si>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217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</si>
  <si>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24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</si>
  <si>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 xml:space="preserve">(turto valdymo sistema BRSA ir elektroninė priėmimo sistema į švietimo įstaigas)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</si>
  <si>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35 </t>
    </r>
    <r>
      <rPr>
        <i/>
        <sz val="10"/>
        <rFont val="Calibri"/>
        <family val="2"/>
        <scheme val="minor"/>
      </rPr>
      <t xml:space="preserve">(27 - BRSA; 8 - švietimo įstaigos)             </t>
    </r>
    <r>
      <rPr>
        <sz val="10"/>
        <rFont val="Calibri"/>
        <family val="2"/>
        <scheme val="minor"/>
      </rPr>
      <t>(2030 m.)</t>
    </r>
  </si>
  <si>
    <r>
      <t xml:space="preserve">35  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</si>
  <si>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 </t>
    </r>
    <r>
      <rPr>
        <b/>
        <i/>
        <sz val="10"/>
        <color rgb="FF000000"/>
        <rFont val="Calibri"/>
        <family val="2"/>
        <charset val="186"/>
        <scheme val="minor"/>
      </rPr>
      <t>(dalyvaujamasis biudžetas)</t>
    </r>
    <r>
      <rPr>
        <b/>
        <sz val="10"/>
        <color rgb="FF000000"/>
        <rFont val="Calibri"/>
        <family val="2"/>
        <charset val="186"/>
        <scheme val="minor"/>
      </rPr>
      <t xml:space="preserve"> </t>
    </r>
    <r>
      <rPr>
        <b/>
        <sz val="12"/>
        <color rgb="FF000000"/>
        <rFont val="Calibri"/>
        <family val="2"/>
        <scheme val="minor"/>
      </rPr>
      <t xml:space="preserve">       </t>
    </r>
    <r>
      <rPr>
        <sz val="10"/>
        <color rgb="FF000000"/>
        <rFont val="Calibri"/>
        <family val="2"/>
        <charset val="186"/>
        <scheme val="minor"/>
      </rPr>
      <t>(2022 m.)</t>
    </r>
  </si>
  <si>
    <r>
      <t xml:space="preserve">3 </t>
    </r>
    <r>
      <rPr>
        <i/>
        <sz val="10"/>
        <rFont val="Calibri"/>
        <family val="2"/>
        <scheme val="minor"/>
      </rPr>
      <t>(riedučių trasa įrengiama per VDM, Skate parko atnaujinimas Biržų m., Skate parko įrengimas Vabalninkas)</t>
    </r>
    <r>
      <rPr>
        <sz val="11"/>
        <rFont val="Calibri"/>
        <family val="2"/>
        <scheme val="minor"/>
      </rPr>
      <t xml:space="preserve">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</si>
  <si>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scheme val="minor"/>
      </rPr>
      <t>(stovyklų; įdarbinimo)+1 (miesto VVG)</t>
    </r>
    <r>
      <rPr>
        <sz val="11"/>
        <rFont val="Calibri"/>
        <family val="2"/>
        <scheme val="minor"/>
      </rPr>
      <t xml:space="preserve">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</si>
  <si>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12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</si>
  <si>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520 </t>
    </r>
    <r>
      <rPr>
        <i/>
        <sz val="10"/>
        <rFont val="Calibri"/>
        <family val="2"/>
        <scheme val="minor"/>
      </rPr>
      <t xml:space="preserve">(119 - švietimo NVO, 20 -RRB, 48 - sporto NVO, 10 - per miesto VVG, 7 - per rajono VVG,  120 - BO, 80 - JO, 160 - sveikatos NVO)    </t>
    </r>
    <r>
      <rPr>
        <sz val="10"/>
        <rFont val="Calibri"/>
        <family val="2"/>
        <scheme val="minor"/>
      </rPr>
      <t xml:space="preserve">                 (2030 m.)</t>
    </r>
  </si>
  <si>
    <r>
      <t xml:space="preserve">16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</si>
  <si>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115,0                             </t>
    </r>
    <r>
      <rPr>
        <sz val="10"/>
        <color rgb="FF000000"/>
        <rFont val="Calibri"/>
        <family val="2"/>
        <charset val="186"/>
        <scheme val="minor"/>
      </rPr>
      <t>(20303 m.)</t>
    </r>
  </si>
  <si>
    <t>Inovatyvių skaitmeninių paslaugų teikimo sveikatos sektoriuje plėtra</t>
  </si>
  <si>
    <t>Lietuvos statistikos departamentas (LSD), BRSA Strateginio planavimo ir turto valdymo skyrius</t>
  </si>
  <si>
    <t>LSD, BRSA Strateginio planavimo ir turto valdymo skyrius</t>
  </si>
  <si>
    <t>www.verslilietuva.lt, LSD, BRSA Strateginio planavimo ir turto valdymo skyrius</t>
  </si>
  <si>
    <t>BRSA Švietimo, kultūros ir sporto skyrius, Architektūros ir urbanistikos skyrius, Strateginio planavimo ir turto valdymo skyrius, Biržų TVIC, Biržų krašto muziejus „Sėla“</t>
  </si>
  <si>
    <t>BRSA Švietimo, kultūros ir sporto skyrius, Statybos ir infrastruktūros skyrius</t>
  </si>
  <si>
    <t>ŠMSM leidinys 2021, BRSA Švietimo, kultūros ir sporto skyrius</t>
  </si>
  <si>
    <t>Švietimo valdymo informacinė sistema (ŠVIS), LSD</t>
  </si>
  <si>
    <t>BRSA  Švietimo, kultūros ir sporto skyrius</t>
  </si>
  <si>
    <t>BRSA Architektūros ir urbanistikos skyrius (iki 2022 m. įveiklinti 28 kultūros objektai iš 292)</t>
  </si>
  <si>
    <t>BRSA  Švietimo, kultūros ir sporto skyrius, Statybos ir infrastruktūros  skyrius</t>
  </si>
  <si>
    <t>Paskatinti fizinį aktyvumą rajone, pagerinti sąlygas gabiems sportininkams siekti aukštų sporto rezultatų</t>
  </si>
  <si>
    <t>BRSA Švietimo, kultūros ir sporto skyrius, Socialinės paramos  skyrius</t>
  </si>
  <si>
    <t>LSD, BRSA Socialinės paramos skyrius</t>
  </si>
  <si>
    <t>Higienos institutas (HI) , BRSA Socialinės paramos skyrius</t>
  </si>
  <si>
    <t>Higienos institutas (HI) , BRSA Socialinės paramos skyrius, Biržų VSB</t>
  </si>
  <si>
    <t>HI 2018 m. tyrimas "Suaugusiųjų gyvensenos tyrimas", BRSA Socialinės paramos skyrius, Biržų VSB</t>
  </si>
  <si>
    <t>LSD, BRSA Viešosios tvarkos skyrius</t>
  </si>
  <si>
    <t>LLRI, BRSA Bendrasis skyrius</t>
  </si>
  <si>
    <t>BRSA Bendrasis skyrius, BRSA padaliniai, kuruojantys Savivaldybės įstaigas ir valdomas įmones</t>
  </si>
  <si>
    <t>LSD, BRSA jaunimo koordinatorius</t>
  </si>
  <si>
    <t>BRSA jaunimo koordinatorius, Atviras jaunimo centras</t>
  </si>
  <si>
    <t>Nevyriausybinių organizacijų informacijos ir paramos centras (NIPC), BRSA Švietimo, kultūros ir sporto sk.</t>
  </si>
  <si>
    <t>LSD, BRSA Statybos ir infrastruktūros skyrius</t>
  </si>
  <si>
    <t>LR AM, BRSA Viešosios tvarkos skyrius</t>
  </si>
  <si>
    <t>LSD, BRSA Architektūros ir urbanistikos skyrius</t>
  </si>
  <si>
    <t>BRSA Statybos ir infrastruktūros skyrius, UAB "Biržų vandenys"</t>
  </si>
  <si>
    <t>VERT,  UAB „Litesko“ filialas „Biržų šiluma“, BRSA Statybos ir infrastruktūros skyrius</t>
  </si>
  <si>
    <t>LEA, BRSA Statybos ir infrastruktūros skyrius</t>
  </si>
  <si>
    <t>Būsto energetikos taupymo agentūra (BETA), UAB „Litesko“ filialas „Biržų šiluma“, BRSA Statybos ir infrastruktūros skyrius</t>
  </si>
  <si>
    <t>VĮ "Žemės ūkio informacijos ir kaimo verslo centras" (VIC), BRSA Žemės ūkio skyrius</t>
  </si>
  <si>
    <t xml:space="preserve">BRSA Švietimo, kultūros ir sporto skyrius, Biržų TVIC, Biržų krašto muziejus „Sėla“, kitos įstaigos </t>
  </si>
  <si>
    <t xml:space="preserve"> BRSA Švietimo, kultūros ir sporto skyrius, Biržų technologijų ir verslo mokymo centras</t>
  </si>
  <si>
    <t>BRSA Socialinės paramos skyrius, Statybos ir infrastruktūros skyrius</t>
  </si>
  <si>
    <t>BRSA Architektūros ir urbanistikos skyrius (atliktas tyrimas)</t>
  </si>
  <si>
    <t>LSD, BRSA Statybos ir infrastruktūros skyrius, Strateginio planavimo ir turto valdymo skyrius, UAB „Biržų autobusų parkas“</t>
  </si>
  <si>
    <t xml:space="preserve">BRSA Viešosios tvarkos skyrius, Aplinkos apsaugos agentūra, PRATC </t>
  </si>
  <si>
    <t>Poilsiaviečių, stovyklaviečių, kempingų plėtra ir infrastruktūros pritaikymas</t>
  </si>
  <si>
    <t xml:space="preserve">Vietinių ir tarptautinių švietimo įstaigų bendradarbiavimo skatinimas </t>
  </si>
  <si>
    <r>
      <t xml:space="preserve">9 </t>
    </r>
    <r>
      <rPr>
        <i/>
        <sz val="10"/>
        <rFont val="Calibri"/>
        <family val="2"/>
        <scheme val="minor"/>
      </rPr>
      <t>(8 BRSA; 1 ASTD)</t>
    </r>
    <r>
      <rPr>
        <sz val="11"/>
        <rFont val="Calibri"/>
        <family val="2"/>
        <scheme val="minor"/>
      </rPr>
      <t xml:space="preserve">                                   </t>
    </r>
    <r>
      <rPr>
        <sz val="10"/>
        <rFont val="Calibri"/>
        <family val="2"/>
        <scheme val="minor"/>
      </rPr>
      <t>(2030 m.)</t>
    </r>
  </si>
  <si>
    <r>
      <t xml:space="preserve">8 </t>
    </r>
    <r>
      <rPr>
        <i/>
        <sz val="10"/>
        <rFont val="Calibri"/>
        <family val="2"/>
        <scheme val="minor"/>
      </rPr>
      <t>(6 BRSA; 2 ASTD)</t>
    </r>
    <r>
      <rPr>
        <sz val="11"/>
        <rFont val="Calibri"/>
        <family val="2"/>
        <scheme val="minor"/>
      </rPr>
      <t xml:space="preserve">                                   </t>
    </r>
    <r>
      <rPr>
        <sz val="10"/>
        <rFont val="Calibri"/>
        <family val="2"/>
        <scheme val="minor"/>
      </rPr>
      <t>(2030 m.)</t>
    </r>
  </si>
  <si>
    <r>
      <t>4</t>
    </r>
    <r>
      <rPr>
        <i/>
        <sz val="10"/>
        <color rgb="FF000000"/>
        <rFont val="Calibri"/>
        <family val="2"/>
        <charset val="186"/>
        <scheme val="minor"/>
      </rPr>
      <t xml:space="preserve">                        </t>
    </r>
    <r>
      <rPr>
        <sz val="11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</si>
  <si>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4 </t>
    </r>
    <r>
      <rPr>
        <i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                             (2030 m.)</t>
    </r>
  </si>
  <si>
    <r>
      <t>1</t>
    </r>
    <r>
      <rPr>
        <i/>
        <sz val="10"/>
        <rFont val="Calibri"/>
        <family val="2"/>
        <scheme val="minor"/>
      </rPr>
      <t xml:space="preserve">           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</si>
  <si>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t>Švietimo įstaigų, prie kurių atnaujintos lauko žaidimų aikštelės/ sporto aikštynai/ stadionai/ sporto salės, skaičius (vnt.)</t>
  </si>
  <si>
    <t>Kompleksinių sveikatos priežiūros, socialinių ir kitų paslaugų  teikimas, įskaitant ilgalaikės priežiūros paslaugas</t>
  </si>
  <si>
    <r>
      <t xml:space="preserve">2                             </t>
    </r>
    <r>
      <rPr>
        <sz val="10"/>
        <rFont val="Calibri"/>
        <family val="2"/>
        <charset val="186"/>
        <scheme val="minor"/>
      </rPr>
      <t>(2023 m.)</t>
    </r>
  </si>
  <si>
    <t>Teikiamų kompleksinių paslaugų skaičius (kompl.)</t>
  </si>
  <si>
    <r>
      <t>3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>(draustinis, užtvanka, fosų valymas)</t>
    </r>
    <r>
      <rPr>
        <sz val="11"/>
        <rFont val="Calibri"/>
        <family val="2"/>
        <scheme val="minor"/>
      </rPr>
      <t xml:space="preserve">              </t>
    </r>
    <r>
      <rPr>
        <sz val="10"/>
        <rFont val="Calibri"/>
        <family val="2"/>
        <charset val="186"/>
        <scheme val="minor"/>
      </rPr>
      <t>(2030 m.)</t>
    </r>
  </si>
  <si>
    <r>
      <t>3</t>
    </r>
    <r>
      <rPr>
        <sz val="10"/>
        <rFont val="Calibri"/>
        <family val="2"/>
        <charset val="186"/>
        <scheme val="minor"/>
      </rPr>
      <t xml:space="preserve"> </t>
    </r>
    <r>
      <rPr>
        <i/>
        <sz val="10"/>
        <rFont val="Calibri"/>
        <family val="2"/>
        <charset val="186"/>
        <scheme val="minor"/>
      </rPr>
      <t xml:space="preserve">(Vabalninko miestas, tinklai į sporto kompleksą, kita)                         </t>
    </r>
    <r>
      <rPr>
        <sz val="10"/>
        <rFont val="Calibri"/>
        <family val="2"/>
        <charset val="186"/>
        <scheme val="minor"/>
      </rPr>
      <t>(2030 m.)</t>
    </r>
  </si>
  <si>
    <t>Pagerinti susisiekimo infrastruktūros būklę, padidinti eismo saugumą</t>
  </si>
  <si>
    <t>Sporto infrastruktūros prie švietimo įstaigų atnaujinimas ir plėtra</t>
  </si>
  <si>
    <t>UAB "Biržų šilumos tinklai"</t>
  </si>
  <si>
    <t>UAB "Litesko" filialas "Biržų šiluma", UAB "Biržų šilumos tinklai", BRS įstaigos ir organizacijos</t>
  </si>
  <si>
    <r>
      <t xml:space="preserve">4   </t>
    </r>
    <r>
      <rPr>
        <i/>
        <sz val="10"/>
        <rFont val="Calibri"/>
        <family val="2"/>
        <charset val="186"/>
        <scheme val="minor"/>
      </rPr>
      <t>(1 - BRSA, 3 - Litesko)</t>
    </r>
    <r>
      <rPr>
        <sz val="11"/>
        <rFont val="Calibri"/>
        <family val="2"/>
        <scheme val="minor"/>
      </rPr>
      <t xml:space="preserve">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</si>
  <si>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rFont val="Calibri"/>
        <family val="2"/>
        <charset val="186"/>
        <scheme val="minor"/>
      </rPr>
      <t>("Saulės" gimnazija, "Aušros", Kaštonų PM)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</si>
  <si>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t>Faktinė reikšmė 2023 metai</t>
  </si>
  <si>
    <t>Panaudota lėšų, tūkst. Eur</t>
  </si>
  <si>
    <t>Lėšų poreikis, tūkst. Eur</t>
  </si>
  <si>
    <t>Faktinė reikšmė 2024 metai</t>
  </si>
  <si>
    <t>Faktinė reikšmė 2025 metai</t>
  </si>
  <si>
    <t>Faktinė reikšmė 2026 metai</t>
  </si>
  <si>
    <t>Faktinė reikšmė 2027 metai</t>
  </si>
  <si>
    <t>Faktinė reikšmė 2028 metai</t>
  </si>
  <si>
    <t>Faktinė reikšmė 2029 metai</t>
  </si>
  <si>
    <t>Faktinė reikšmė 2030 metai</t>
  </si>
  <si>
    <t>Rodiklio reikšmė</t>
  </si>
  <si>
    <t xml:space="preserve">Priemonių vykdytojai     </t>
  </si>
  <si>
    <t>3/49</t>
  </si>
  <si>
    <t>87 (2 vidiniai  renginai, 85 išoriniai seminarai)/ 288 asmenų</t>
  </si>
  <si>
    <t>0</t>
  </si>
  <si>
    <t>4</t>
  </si>
  <si>
    <t>2 (TVIC)</t>
  </si>
  <si>
    <t>2 brigados/14 specialistų</t>
  </si>
  <si>
    <t>1 (geriatrijos)</t>
  </si>
  <si>
    <r>
      <t xml:space="preserve">16                        </t>
    </r>
    <r>
      <rPr>
        <sz val="10"/>
        <color rgb="FF000000"/>
        <rFont val="Calibri"/>
        <family val="2"/>
        <charset val="186"/>
        <scheme val="minor"/>
      </rPr>
      <t>(2030 m.)</t>
    </r>
  </si>
  <si>
    <r>
      <t xml:space="preserve">3           </t>
    </r>
    <r>
      <rPr>
        <sz val="10"/>
        <rFont val="Calibri"/>
        <family val="2"/>
        <scheme val="minor"/>
      </rPr>
      <t xml:space="preserve">                (2030 m.)</t>
    </r>
  </si>
  <si>
    <r>
      <t xml:space="preserve">1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</si>
  <si>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20                        </t>
    </r>
    <r>
      <rPr>
        <sz val="10"/>
        <rFont val="Calibri"/>
        <family val="2"/>
        <charset val="186"/>
        <scheme val="minor"/>
      </rPr>
      <t>(2030 m.)</t>
    </r>
  </si>
  <si>
    <r>
      <rPr>
        <sz val="11"/>
        <rFont val="Calibri"/>
        <family val="2"/>
        <charset val="186"/>
        <scheme val="minor"/>
      </rPr>
      <t>3</t>
    </r>
    <r>
      <rPr>
        <i/>
        <sz val="10"/>
        <rFont val="Calibri"/>
        <family val="2"/>
        <scheme val="minor"/>
      </rPr>
      <t xml:space="preserve">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</si>
  <si>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 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</si>
  <si>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3 </t>
    </r>
    <r>
      <rPr>
        <i/>
        <sz val="10"/>
        <rFont val="Calibri"/>
        <family val="2"/>
        <scheme val="minor"/>
      </rPr>
      <t>(1 prie stadiono, 2 kitur)</t>
    </r>
    <r>
      <rPr>
        <sz val="11"/>
        <rFont val="Calibri"/>
        <family val="2"/>
        <scheme val="minor"/>
      </rPr>
      <t xml:space="preserve">                    </t>
    </r>
    <r>
      <rPr>
        <sz val="10"/>
        <rFont val="Calibri"/>
        <family val="2"/>
        <charset val="186"/>
        <scheme val="minor"/>
      </rPr>
      <t>(2030 m.)</t>
    </r>
  </si>
  <si>
    <t>44/973 (ŠPT duomenys)</t>
  </si>
  <si>
    <t>0 (pagal trūkstamų specialistų programą)</t>
  </si>
  <si>
    <t>25/18000 (KC, TVIC, muziejus)</t>
  </si>
  <si>
    <t>20</t>
  </si>
  <si>
    <t>2 (Biržų turizmo klasteris, verslo subjektas)</t>
  </si>
  <si>
    <r>
      <t xml:space="preserve">2                           </t>
    </r>
    <r>
      <rPr>
        <sz val="10"/>
        <rFont val="Calibri"/>
        <family val="2"/>
        <charset val="186"/>
        <scheme val="minor"/>
      </rPr>
      <t>(2030 m.)</t>
    </r>
  </si>
  <si>
    <t>68 (per RBR programą- 3; per BO programą - 12; per NVO programą - 34; per sporto programą  -12; per NVŠ programą- 2; Jaunimo programa - 4; Rajono VVG - 1; Miesto VVG - 0)</t>
  </si>
  <si>
    <t>3 (dalyvavo Biržų TAU - dalyvavo 2 renginiuose (strateginis planavimas - 1 ir JAR taskaitų rengimas ir teikimas - 1, 1 savivaldybės specialistas dalyvavo  NVO Aukštaitijos regiono forume)</t>
  </si>
  <si>
    <t>2 (stovyklos; įdarbinimo programa)</t>
  </si>
  <si>
    <t>2/4,4</t>
  </si>
  <si>
    <t>131/4,4</t>
  </si>
  <si>
    <t>336/4637</t>
  </si>
  <si>
    <t>69,3</t>
  </si>
  <si>
    <t>2 ("Žiemgala", KC)</t>
  </si>
  <si>
    <t>1,399</t>
  </si>
  <si>
    <t>21/28 (biblioteka)</t>
  </si>
  <si>
    <t>2  (Suaugusių mokymosi savaitė, BTVMC)</t>
  </si>
  <si>
    <t>16 klubai/ 408 sportininkai</t>
  </si>
  <si>
    <t>1 (mobilus darbas su jaunimu)</t>
  </si>
  <si>
    <r>
      <t xml:space="preserve">5 </t>
    </r>
    <r>
      <rPr>
        <i/>
        <sz val="10"/>
        <rFont val="Calibri"/>
        <family val="2"/>
        <charset val="186"/>
        <scheme val="minor"/>
      </rPr>
      <t xml:space="preserve">(kultūros įstaigos, ŠPT, TAU)                    </t>
    </r>
    <r>
      <rPr>
        <sz val="10"/>
        <rFont val="Calibri"/>
        <family val="2"/>
        <charset val="186"/>
        <scheme val="minor"/>
      </rPr>
      <t>(2030 m.)</t>
    </r>
  </si>
  <si>
    <t>3 renginiai/ 14 dalyvių</t>
  </si>
  <si>
    <t>1 (TVIC)</t>
  </si>
  <si>
    <t xml:space="preserve">Priemonės kodas </t>
  </si>
  <si>
    <t>Priemonė</t>
  </si>
  <si>
    <t>BRSA Strateginio planavimo ir turto valdymo skyrius (Daina)</t>
  </si>
  <si>
    <t>Biržų rajono VVG</t>
  </si>
  <si>
    <t>307,280</t>
  </si>
  <si>
    <t>TVIC</t>
  </si>
  <si>
    <t xml:space="preserve">4 (2 šeimynos, 2 profesionalios globėjos)          </t>
  </si>
  <si>
    <t>1 (Skate parko atnaujinimas Biržų m.)</t>
  </si>
  <si>
    <t>1 (judumo savaitės renginys)</t>
  </si>
  <si>
    <t>674/6,195</t>
  </si>
  <si>
    <t>3 (saulės elektrinės: Legailių globos namai, Biržų ligoninė, Biržų lopšelis darželis "Genys")</t>
  </si>
  <si>
    <t>3     
(2 bibliobuso maršrutai (liko iš 4 maršrutų) ir knygomatas)</t>
  </si>
  <si>
    <t>Vykdoma</t>
  </si>
  <si>
    <t>Įvykdyta</t>
  </si>
  <si>
    <t>Planuojama vėlesniais metais</t>
  </si>
  <si>
    <t>Neįvykdyta/nevykdoma</t>
  </si>
  <si>
    <t>Priemonių skaičius</t>
  </si>
  <si>
    <t>Viso:</t>
  </si>
  <si>
    <t>proc.</t>
  </si>
  <si>
    <t>7/140 (dalyviai poliklinikos ir ligoninės darbuotojai)</t>
  </si>
  <si>
    <t>PATVIRTINTA</t>
  </si>
  <si>
    <t>Biržų rajono savivaldybės tarybos</t>
  </si>
  <si>
    <t>2 (1 - Biržų ligoninėje, 1 -Biržų rajono savivaldybės poliklinikoje)</t>
  </si>
  <si>
    <t>2 (Turizmo dienos renginys, Infoturas)</t>
  </si>
  <si>
    <r>
      <rPr>
        <sz val="10"/>
        <rFont val="Calibri"/>
        <family val="2"/>
        <charset val="186"/>
        <scheme val="minor"/>
      </rPr>
      <t xml:space="preserve">5 </t>
    </r>
    <r>
      <rPr>
        <i/>
        <sz val="10"/>
        <rFont val="Calibri"/>
        <family val="2"/>
        <charset val="186"/>
        <scheme val="minor"/>
      </rPr>
      <t>(mokyklos Aušra, Atžalynas, Vabalninko gimnazija iš VDM, Saulės gimnazija)</t>
    </r>
    <r>
      <rPr>
        <sz val="10"/>
        <rFont val="Calibri"/>
        <family val="2"/>
        <charset val="186"/>
        <scheme val="minor"/>
      </rPr>
      <t xml:space="preserve">    </t>
    </r>
    <r>
      <rPr>
        <sz val="11"/>
        <rFont val="Calibri"/>
        <family val="2"/>
        <scheme val="minor"/>
      </rPr>
      <t xml:space="preserve"> </t>
    </r>
    <r>
      <rPr>
        <sz val="10"/>
        <rFont val="Calibri"/>
        <family val="2"/>
        <charset val="186"/>
        <scheme val="minor"/>
      </rPr>
      <t>(2030 m.)</t>
    </r>
  </si>
  <si>
    <t>Biržų rajono savivaldybės 2023-2030 metų strateginio plėtros plano 2023 metų priemonių įgyvendinimo ataskaita</t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</si>
  <si>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>Planuojama  vėlesniais metais.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</si>
  <si>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Planuojama  vėlesniais metais.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</si>
  <si>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</si>
  <si>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Planuojama  vėlesniais metais. 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</si>
  <si>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b/>
        <i/>
        <sz val="11"/>
        <rFont val="Calibri"/>
        <family val="2"/>
        <charset val="186"/>
        <scheme val="minor"/>
      </rPr>
      <t xml:space="preserve">. Planuojama  vėlesniais metais. 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</si>
  <si>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</t>
    </r>
  </si>
  <si>
    <r>
      <t xml:space="preserve">2023 m. </t>
    </r>
    <r>
      <rPr>
        <b/>
        <i/>
        <sz val="11"/>
        <rFont val="Calibri"/>
        <family val="2"/>
        <scheme val="minor"/>
      </rPr>
      <t>Planuojama  vėlesniais metais.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</si>
  <si>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.Vykdoma.                                 </t>
    </r>
    <r>
      <rPr>
        <i/>
        <sz val="11"/>
        <color rgb="FF00B050"/>
        <rFont val="Calibri"/>
        <family val="2"/>
        <scheme val="minor"/>
      </rPr>
      <t xml:space="preserve"> Plento g. 2C, Biržai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</si>
  <si>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</si>
  <si>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Planuojama  vėlesniais metais.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</si>
  <si>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Planuojama vėlesniais metais.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</si>
  <si>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 </t>
    </r>
    <r>
      <rPr>
        <b/>
        <i/>
        <u/>
        <sz val="11"/>
        <rFont val="Calibri"/>
        <family val="2"/>
        <scheme val="minor"/>
      </rPr>
      <t xml:space="preserve">                                </t>
    </r>
    <r>
      <rPr>
        <i/>
        <sz val="11"/>
        <color rgb="FF00B050"/>
        <rFont val="Calibri"/>
        <family val="2"/>
        <scheme val="minor"/>
      </rPr>
      <t>1) Įgyvendintas 1  bendruomeninio verslo projektas Biržų rajono Pačeriaukštės kaimo bendruomenės "Pačeriaukštės sveikatingumo gerinimas", sukurta 1 darbo vieta. Projekto vertė  - 58836,88: parama vietos projektui 46822,00 Eur partnerio Biržų rajono savivaldybės administracijos finansinis indėlis - 4851,94, bendruomenės lėšos - 7162,85; 2) Įgyvendinti 3 verslo projektai: UAB "Vilukta" "UAB Viluktos plėtra" - sukurta 1 darbo vieta. Projekto vertė -68317,76: parama - 39522,00, pareiškėjo lėšos - 28795,76, UAB "Šiaurinis taškas" "Įmonės inovatyvių paslaugų plėtra" - sukurta 1 darbo vieta. Projekto vertė - 88407,44: parama-51145,00, pareiškėjo lėšos -37145,00; Dainiaus Krivičiaus "Sėklininkystės veiklos plėtra". Sukurta 1 darbo vieta. Projekto vertė - 91718,00:parama - 53045,00, pareiškėjo lėšos - 38673,00 Eur.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</si>
  <si>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>Planuojama  vėlesniais metais.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</si>
  <si>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>. Vykdoma.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</si>
  <si>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 Vykdoma.             </t>
    </r>
    <r>
      <rPr>
        <i/>
        <sz val="11"/>
        <color rgb="FF00B050"/>
        <rFont val="Calibri"/>
        <family val="2"/>
        <scheme val="minor"/>
      </rPr>
      <t>Tarptautinėse turizmo parodose, kitų miestų šventėse dalyvavo Biržų turizmo klasterio nariai.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</si>
  <si>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Planuojama  vėlesniais metais. 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</si>
  <si>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Planuojama  vėlesniais metais. 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</si>
  <si>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 Planuojama  vėlesniais metais. 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</si>
  <si>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 Vykdoma. 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</si>
  <si>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Vykdoma.                    </t>
    </r>
    <r>
      <rPr>
        <i/>
        <sz val="11"/>
        <color rgb="FF00B050"/>
        <rFont val="Calibri"/>
        <family val="2"/>
        <scheme val="minor"/>
      </rPr>
      <t>Seminarai, kursai, paskaitos, mokymai organizuoti ŠPT.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</si>
  <si>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    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</si>
  <si>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 Vykdoma.        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</si>
  <si>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  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</si>
  <si>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 Vykdoma.  </t>
    </r>
    <r>
      <rPr>
        <i/>
        <sz val="11"/>
        <color rgb="FF00B050"/>
        <rFont val="Calibri"/>
        <family val="2"/>
        <scheme val="minor"/>
      </rPr>
      <t xml:space="preserve">             Kvalifikacijos kėlimo renginiai;
Ligoninė-4 renginiai (59 dalyviai)
Poliklinika-0 renginių (patys neorganizavo), lėšos skirtos kvalifikacijos kėlimui (34 dalyviai)
Šeimos gydytojų centras-1 renginys (42 dalyviai)
Medicinos namai šeimai-2 renginiai (5 dalyviai)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</si>
  <si>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</si>
  <si>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Įvykdyta.                                 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</si>
  <si>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Vykdoma.  </t>
    </r>
    <r>
      <rPr>
        <b/>
        <i/>
        <u/>
        <sz val="11"/>
        <rFont val="Calibri"/>
        <family val="2"/>
        <scheme val="minor"/>
      </rPr>
      <t xml:space="preserve">                             </t>
    </r>
    <r>
      <rPr>
        <i/>
        <sz val="11"/>
        <color rgb="FF00B050"/>
        <rFont val="Calibri"/>
        <family val="2"/>
        <scheme val="minor"/>
      </rPr>
      <t>Kamerų vietos: Bielinio g.- vaikų žaidimo a., Bažnyčios - Birutės g., naujasis pėsčiųjų tiltas į Latvygalos g.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</si>
  <si>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>Vykdoma.</t>
    </r>
    <r>
      <rPr>
        <i/>
        <sz val="11"/>
        <rFont val="Calibri"/>
        <family val="2"/>
        <scheme val="minor"/>
      </rPr>
      <t xml:space="preserve">                    </t>
    </r>
    <r>
      <rPr>
        <i/>
        <sz val="11"/>
        <color rgb="FF00B050"/>
        <rFont val="Calibri"/>
        <family val="2"/>
        <scheme val="minor"/>
      </rPr>
      <t>1</t>
    </r>
    <r>
      <rPr>
        <i/>
        <sz val="11"/>
        <rFont val="Calibri"/>
        <family val="2"/>
        <scheme val="minor"/>
      </rPr>
      <t>.</t>
    </r>
    <r>
      <rPr>
        <i/>
        <sz val="11"/>
        <color rgb="FF00B050"/>
        <rFont val="Calibri"/>
        <family val="2"/>
        <scheme val="minor"/>
      </rPr>
      <t>Biržų rajono VVG:</t>
    </r>
    <r>
      <rPr>
        <i/>
        <sz val="11"/>
        <rFont val="Calibri"/>
        <family val="2"/>
        <scheme val="minor"/>
      </rPr>
      <t xml:space="preserve"> </t>
    </r>
    <r>
      <rPr>
        <i/>
        <sz val="11"/>
        <color rgb="FF00B050"/>
        <rFont val="Calibri"/>
        <family val="2"/>
        <scheme val="minor"/>
      </rPr>
      <t>Suorganizuotas renginys verslo atstovams, pristatyti 2025-2029 m. vietos plėtros stategiją(VPS) ir numatytas verslo galimybes (http://www.birzuvvg.lt/naujienos/2025-2029-metu-vps-pristatyta-verslo-atstovams-150), VPS ir verslo galimybės pristatytos visoms Biržų r. seniūnijoms (http://www.birzuvvg.lt/naujienos/susitikimas-diskusija-sirvenos-seniunijoje-131 ; http://www.birzuvvg.lt/naujienos/susitikimai-diskusijos-seniunijose-129. Renginiams išlaidų nebuvo. 2. TVIC organizuoti verslo renginiai ir dalyvauti renginiai, kuriuose pristatyta TVIC verslo konsultanto veikla.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</si>
  <si>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</t>
    </r>
    <r>
      <rPr>
        <i/>
        <sz val="11"/>
        <rFont val="Calibri"/>
        <family val="2"/>
        <scheme val="minor"/>
      </rPr>
      <t xml:space="preserve">              Bendradarbystės erdvė planuojama per FZ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</si>
  <si>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>Vykdoma.</t>
    </r>
    <r>
      <rPr>
        <i/>
        <sz val="11"/>
        <rFont val="Calibri"/>
        <family val="2"/>
        <scheme val="minor"/>
      </rPr>
      <t xml:space="preserve">                  </t>
    </r>
    <r>
      <rPr>
        <i/>
        <sz val="11"/>
        <color rgb="FF00B050"/>
        <rFont val="Calibri"/>
        <family val="2"/>
        <scheme val="minor"/>
      </rPr>
      <t>Įgyvendintas MB "Melanijos šviesa" verslo pradžios projektas "Plaukiam su Melanija", pradėtos teikti turizmo plėtojimą skatinančios paslaugos http://www.birzuvvg.lt/uploads/Igyvendinti%20vietos%20projektai/Melanijos%20sviesa_word%20sablonas.pdf, Sukurta  1 darbo vieta. Projekto vertė - 46536,00 (parama - 27108,00, pareiškėjo lėšos - 19428,00 Eur).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</si>
  <si>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  </t>
    </r>
    <r>
      <rPr>
        <i/>
        <sz val="11"/>
        <rFont val="Calibri"/>
        <family val="2"/>
        <scheme val="minor"/>
      </rPr>
      <t xml:space="preserve">                  </t>
    </r>
    <r>
      <rPr>
        <i/>
        <sz val="11"/>
        <color rgb="FF00B050"/>
        <rFont val="Calibri"/>
        <family val="2"/>
        <scheme val="minor"/>
      </rPr>
      <t>Širvėnos ir Kilučių ežero  prieplaukos</t>
    </r>
    <r>
      <rPr>
        <i/>
        <sz val="11"/>
        <rFont val="Calibri"/>
        <family val="2"/>
        <scheme val="minor"/>
      </rPr>
      <t>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</si>
  <si>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Planuojama  vėlesniais metais.  </t>
    </r>
    <r>
      <rPr>
        <i/>
        <sz val="11"/>
        <rFont val="Calibri"/>
        <family val="2"/>
        <scheme val="minor"/>
      </rPr>
      <t xml:space="preserve">                                          Planuojamos lėšos dokumentų tvarkymui.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</si>
  <si>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Planuojama  vėlesniais metais. </t>
    </r>
    <r>
      <rPr>
        <i/>
        <sz val="11"/>
        <rFont val="Calibri"/>
        <family val="2"/>
        <scheme val="minor"/>
      </rPr>
      <t xml:space="preserve">                                      Planuojama 200 tūkst. EUR - LATLIT, 5 tūkst. EUR - Žiemgalos projektas, 200 tūkst. EUR - naujas projektas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</si>
  <si>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</t>
    </r>
    <r>
      <rPr>
        <i/>
        <sz val="11"/>
        <rFont val="Calibri"/>
        <family val="2"/>
        <scheme val="minor"/>
      </rPr>
      <t xml:space="preserve">                           Lėšos multisensorinių kambarių įrengimui numatytos 3.1.4 priemonėje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</si>
  <si>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</t>
    </r>
    <r>
      <rPr>
        <i/>
        <sz val="11"/>
        <rFont val="Calibri"/>
        <family val="2"/>
        <scheme val="minor"/>
      </rPr>
      <t xml:space="preserve">                 Planuojama 800 tūkst. EUR iš regioninės plėtros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</si>
  <si>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</t>
    </r>
    <r>
      <rPr>
        <i/>
        <sz val="11"/>
        <rFont val="Calibri"/>
        <family val="2"/>
        <scheme val="minor"/>
      </rPr>
      <t xml:space="preserve">                       Planuojama renginiai - 80 tūkst. EUR, 160 tūkst. EUR - įranga (3 mokyklų aprūpinimo ir 3 renginiai lėšos įtrauktos prie 3.1.4 priemonės)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</si>
  <si>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Įvykdyta.     </t>
    </r>
    <r>
      <rPr>
        <i/>
        <sz val="11"/>
        <rFont val="Calibri"/>
        <family val="2"/>
        <scheme val="minor"/>
      </rPr>
      <t xml:space="preserve">                             Karjeros specialistai ir ŠPT su BTVMC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</si>
  <si>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</t>
    </r>
    <r>
      <rPr>
        <i/>
        <sz val="11"/>
        <rFont val="Calibri"/>
        <family val="2"/>
        <scheme val="minor"/>
      </rPr>
      <t xml:space="preserve">     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</si>
  <si>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  </t>
    </r>
    <r>
      <rPr>
        <i/>
        <sz val="11"/>
        <rFont val="Calibri"/>
        <family val="2"/>
        <scheme val="minor"/>
      </rPr>
      <t xml:space="preserve">                  </t>
    </r>
    <r>
      <rPr>
        <i/>
        <sz val="11"/>
        <color rgb="FF00B050"/>
        <rFont val="Calibri"/>
        <family val="2"/>
        <scheme val="minor"/>
      </rPr>
      <t>Renginiai vaikams, jų šeimoms, senjorams, neįgaliesiems.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</si>
  <si>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</t>
    </r>
    <r>
      <rPr>
        <i/>
        <sz val="11"/>
        <rFont val="Calibri"/>
        <family val="2"/>
        <scheme val="minor"/>
      </rPr>
      <t xml:space="preserve">                 Tarptautinių teatrų festivalis (KC)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</si>
  <si>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Vykdoma.    </t>
    </r>
    <r>
      <rPr>
        <i/>
        <sz val="11"/>
        <rFont val="Calibri"/>
        <family val="2"/>
        <scheme val="minor"/>
      </rPr>
      <t xml:space="preserve">                Seminarai, mokymai (KC)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</si>
  <si>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 xml:space="preserve">Vykdoma.  </t>
    </r>
    <r>
      <rPr>
        <b/>
        <i/>
        <u/>
        <sz val="11"/>
        <rFont val="Calibri"/>
        <family val="2"/>
        <scheme val="minor"/>
      </rPr>
      <t xml:space="preserve">                    </t>
    </r>
    <r>
      <rPr>
        <i/>
        <sz val="11"/>
        <color rgb="FF00B050"/>
        <rFont val="Calibri"/>
        <family val="2"/>
        <scheme val="minor"/>
      </rPr>
      <t xml:space="preserve">Duomenų serveriai  perkelti iš VšĮ Rokiškio ligoninės  duomenų serverio į valstybės duomenų centrą, </t>
    </r>
    <r>
      <rPr>
        <i/>
        <sz val="11"/>
        <rFont val="Calibri"/>
        <family val="2"/>
        <scheme val="minor"/>
      </rPr>
      <t xml:space="preserve"> </t>
    </r>
    <r>
      <rPr>
        <i/>
        <sz val="11"/>
        <color rgb="FF00B050"/>
        <rFont val="Calibri"/>
        <family val="2"/>
        <scheme val="minor"/>
      </rPr>
      <t>kompiuterinio tomografo nuotraukų saugojimas, kompiuterinių programų įdiegimas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</si>
  <si>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scheme val="minor"/>
      </rPr>
      <t>Vykdoma.</t>
    </r>
    <r>
      <rPr>
        <i/>
        <sz val="11"/>
        <rFont val="Calibri"/>
        <family val="2"/>
        <scheme val="minor"/>
      </rPr>
      <t xml:space="preserve">                     Teikiamos integralios pagalbos ir kompleksinė paslaugos; planuojama ilgalaikės priežiūros paslaugos</t>
    </r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</si>
  <si>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.Vykdoma.        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</si>
  <si>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 xml:space="preserve">Vykdoma. 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</si>
  <si>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  </t>
    </r>
    <r>
      <rPr>
        <i/>
        <sz val="11"/>
        <rFont val="Calibri"/>
        <family val="2"/>
        <scheme val="minor"/>
      </rPr>
      <t xml:space="preserve">                                 </t>
    </r>
    <r>
      <rPr>
        <i/>
        <sz val="11"/>
        <color rgb="FF00B050"/>
        <rFont val="Calibri"/>
        <family val="2"/>
        <scheme val="minor"/>
      </rPr>
      <t>295 vnt. (374 km), KPPP ir SB lėšos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</si>
  <si>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 xml:space="preserve">Vykdoma. </t>
    </r>
    <r>
      <rPr>
        <i/>
        <sz val="11"/>
        <color rgb="FF00B050"/>
        <rFont val="Calibri"/>
        <family val="2"/>
        <scheme val="minor"/>
      </rPr>
      <t xml:space="preserve">                                   J. Bielinio g. Biržai  ir Žalgirio g. Kirdonyse, KPPP lėšos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</si>
  <si>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b/>
        <i/>
        <sz val="11"/>
        <rFont val="Calibri"/>
        <family val="2"/>
        <charset val="186"/>
        <scheme val="minor"/>
      </rPr>
      <t xml:space="preserve">. Vykdoma.    </t>
    </r>
    <r>
      <rPr>
        <i/>
        <sz val="11"/>
        <color rgb="FF00B050"/>
        <rFont val="Calibri"/>
        <family val="2"/>
        <scheme val="minor"/>
      </rPr>
      <t xml:space="preserve">                      Liesiškio g., Liesiškio k., KPPP lėšos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</si>
  <si>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 xml:space="preserve">Vykdoma.                       </t>
    </r>
    <r>
      <rPr>
        <i/>
        <sz val="11"/>
        <rFont val="Calibri"/>
        <family val="2"/>
        <scheme val="minor"/>
      </rPr>
      <t xml:space="preserve"> </t>
    </r>
    <r>
      <rPr>
        <i/>
        <sz val="11"/>
        <color rgb="FF00B050"/>
        <rFont val="Calibri"/>
        <family val="2"/>
        <scheme val="minor"/>
      </rPr>
      <t>Kęstučio g. Biržai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</si>
  <si>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b/>
        <i/>
        <sz val="11"/>
        <rFont val="Calibri"/>
        <family val="2"/>
        <charset val="186"/>
        <scheme val="minor"/>
      </rPr>
      <t xml:space="preserve">.Vykdoma.    </t>
    </r>
    <r>
      <rPr>
        <i/>
        <sz val="11"/>
        <rFont val="Calibri"/>
        <family val="2"/>
        <scheme val="minor"/>
      </rPr>
      <t xml:space="preserve">                               </t>
    </r>
    <r>
      <rPr>
        <i/>
        <sz val="11"/>
        <color rgb="FF00B050"/>
        <rFont val="Calibri"/>
        <family val="2"/>
        <charset val="186"/>
        <scheme val="minor"/>
      </rPr>
      <t>Prie Reformatų bažnyčios, Biržai.</t>
    </r>
  </si>
  <si>
    <r>
      <rPr>
        <b/>
        <i/>
        <u/>
        <sz val="11"/>
        <rFont val="Calibri"/>
        <family val="2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 xml:space="preserve">Vykdoma.                                 </t>
    </r>
    <r>
      <rPr>
        <i/>
        <sz val="11"/>
        <rFont val="Calibri"/>
        <family val="2"/>
        <charset val="186"/>
        <scheme val="minor"/>
      </rPr>
      <t xml:space="preserve"> </t>
    </r>
    <r>
      <rPr>
        <i/>
        <sz val="11"/>
        <color rgb="FF00B050"/>
        <rFont val="Calibri"/>
        <family val="2"/>
        <scheme val="minor"/>
      </rPr>
      <t>Prie Reformatų bažnyčios, Biržai;
lėšų suma nurodyta prie priemonės 11.2.1 (įgyvendintas bendras viešųjų erdvių sutvarkymo buvusioje Biržų m. estrados teritorijoje projektas, atskirai išskirti lėšas automobilių stovėjimo aikšelei nėra galimybės).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</si>
  <si>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                                   </t>
    </r>
    <r>
      <rPr>
        <i/>
        <sz val="11"/>
        <color rgb="FF00B050"/>
        <rFont val="Calibri"/>
        <family val="2"/>
        <scheme val="minor"/>
      </rPr>
      <t>Iš einamųjų: kelio ženklai 96 vnt., tvorelė 1 vnt.  Sandoriai pagal projektus: Plento g., Apšvietimas Plento g., M. ir J. Yčų g., Laisvės g., Žalgirio g. Kirdonyse (Einamieji  24 tūkst. Eur -  KPPP; sandoriai 122 tūkst. -  KPPP.)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</si>
  <si>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 xml:space="preserve">Nevykdoma.     </t>
    </r>
    <r>
      <rPr>
        <i/>
        <sz val="11"/>
        <rFont val="Calibri"/>
        <family val="2"/>
        <scheme val="minor"/>
      </rPr>
      <t xml:space="preserve">                            Ši priemonė per Regiono funkcinės zonos strategiją  vykdyti nebeplanuojama.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</si>
  <si>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Nevykdoma.   </t>
    </r>
    <r>
      <rPr>
        <i/>
        <sz val="11"/>
        <rFont val="Calibri"/>
        <family val="2"/>
        <scheme val="minor"/>
      </rPr>
      <t xml:space="preserve">                                  Ši priemonė per Regiono funkcinės zonos strategiją  vykdyti nebeplanuojama, bus ieškoma kitų finansavimo šaltinių.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</si>
  <si>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</t>
    </r>
    <r>
      <rPr>
        <i/>
        <sz val="11"/>
        <rFont val="Calibri"/>
        <family val="2"/>
        <scheme val="minor"/>
      </rPr>
      <t xml:space="preserve">                             </t>
    </r>
    <r>
      <rPr>
        <i/>
        <sz val="11"/>
        <color rgb="FF00B050"/>
        <rFont val="Calibri"/>
        <family val="2"/>
        <scheme val="minor"/>
      </rPr>
      <t>Autobusas įsigytas 2022 m.(140 tūkst. Eur)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</si>
  <si>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</t>
    </r>
    <r>
      <rPr>
        <i/>
        <sz val="11"/>
        <rFont val="Calibri"/>
        <family val="2"/>
        <scheme val="minor"/>
      </rPr>
      <t xml:space="preserve">                                 </t>
    </r>
    <r>
      <rPr>
        <i/>
        <sz val="11"/>
        <color rgb="FF00B050"/>
        <rFont val="Calibri"/>
        <family val="2"/>
        <scheme val="minor"/>
      </rPr>
      <t>J. Bielinio g. Biržai - 70m.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</si>
  <si>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  </t>
    </r>
    <r>
      <rPr>
        <b/>
        <i/>
        <u/>
        <sz val="11"/>
        <rFont val="Calibri"/>
        <family val="2"/>
        <scheme val="minor"/>
      </rPr>
      <t xml:space="preserve">                              </t>
    </r>
    <r>
      <rPr>
        <i/>
        <sz val="11"/>
        <rFont val="Calibri"/>
        <family val="2"/>
        <scheme val="minor"/>
      </rPr>
      <t xml:space="preserve"> </t>
    </r>
    <r>
      <rPr>
        <i/>
        <sz val="11"/>
        <color rgb="FF00B050"/>
        <rFont val="Calibri"/>
        <family val="2"/>
        <scheme val="minor"/>
      </rPr>
      <t>Žalgirio g. Kirdonyse - 340m, J. Bielinio g.Biržai - 97m.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</si>
  <si>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Planuojama  vėlesniais metais</t>
    </r>
    <r>
      <rPr>
        <i/>
        <sz val="11"/>
        <rFont val="Calibri"/>
        <family val="2"/>
        <scheme val="minor"/>
      </rPr>
      <t>.                                                                 Planuojama 250 tūkst. EUR - iš regioninės priemonės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</si>
  <si>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</t>
    </r>
    <r>
      <rPr>
        <i/>
        <sz val="11"/>
        <rFont val="Calibri"/>
        <family val="2"/>
        <scheme val="minor"/>
      </rPr>
      <t xml:space="preserve">                                               Planuojama 40 tūkst. EUR - invazinėms rūšims; 120 tūkst. EUR - gamtotvarkos priemonės; 100 tūkst. EUR - fosų valymas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</si>
  <si>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Nevykdoma.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</si>
  <si>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</t>
    </r>
    <r>
      <rPr>
        <b/>
        <i/>
        <u/>
        <sz val="11"/>
        <rFont val="Calibri"/>
        <family val="2"/>
        <scheme val="minor"/>
      </rPr>
      <t xml:space="preserve">                             </t>
    </r>
    <r>
      <rPr>
        <i/>
        <sz val="11"/>
        <color rgb="FF00B050"/>
        <rFont val="Calibri"/>
        <family val="2"/>
        <scheme val="minor"/>
      </rPr>
      <t>Buvusios Biržų m. estrados teritorijos sutvarkymas</t>
    </r>
  </si>
  <si>
    <r>
      <rPr>
        <b/>
        <i/>
        <u/>
        <sz val="11"/>
        <rFont val="Calibri"/>
        <family val="2"/>
        <charset val="186"/>
        <scheme val="minor"/>
      </rPr>
      <t xml:space="preserve">2023 m. </t>
    </r>
    <r>
      <rPr>
        <b/>
        <i/>
        <sz val="11"/>
        <rFont val="Calibri"/>
        <family val="2"/>
        <charset val="186"/>
        <scheme val="minor"/>
      </rPr>
      <t>Vykdoma.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</si>
  <si>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 </t>
    </r>
    <r>
      <rPr>
        <i/>
        <sz val="11"/>
        <rFont val="Calibri"/>
        <family val="2"/>
        <scheme val="minor"/>
      </rPr>
      <t xml:space="preserve">                   </t>
    </r>
    <r>
      <rPr>
        <i/>
        <sz val="11"/>
        <color rgb="FF00B050"/>
        <rFont val="Calibri"/>
        <family val="2"/>
        <scheme val="minor"/>
      </rPr>
      <t xml:space="preserve">Vandens gerinimo įrenginių statyba Germaniškio k. ir  Obelaukių k. 154 tūkst. Eur.  statyba 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</si>
  <si>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</t>
    </r>
    <r>
      <rPr>
        <i/>
        <sz val="11"/>
        <rFont val="Calibri"/>
        <family val="2"/>
        <scheme val="minor"/>
      </rPr>
      <t xml:space="preserve">                          </t>
    </r>
    <r>
      <rPr>
        <i/>
        <sz val="11"/>
        <color rgb="FF00B050"/>
        <rFont val="Calibri"/>
        <family val="2"/>
        <scheme val="minor"/>
      </rPr>
      <t>Perimta Obelaukių k. nuotekų šalinimo tinklai (1,6 km), paviršinių nuotekų tinklai (0,02 km)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</si>
  <si>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                      </t>
    </r>
    <r>
      <rPr>
        <i/>
        <sz val="11"/>
        <color rgb="FF00B050"/>
        <rFont val="Calibri"/>
        <family val="2"/>
        <scheme val="minor"/>
      </rPr>
      <t>Tekstilės ir maisto atliekų konteineriai</t>
    </r>
  </si>
  <si>
    <r>
      <rPr>
        <b/>
        <i/>
        <u/>
        <sz val="11"/>
        <rFont val="Calibri"/>
        <family val="2"/>
        <charset val="186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 Vykdoma.  </t>
    </r>
    <r>
      <rPr>
        <i/>
        <sz val="11"/>
        <color rgb="FF00B050"/>
        <rFont val="Calibri"/>
        <family val="2"/>
        <scheme val="minor"/>
      </rPr>
      <t xml:space="preserve">                                   Biržų miesto Plento, M. ir J. Yčų, Laisvės g. - 556 m.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</si>
  <si>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charset val="186"/>
        <scheme val="minor"/>
      </rPr>
      <t xml:space="preserve">Vykdoma.                      </t>
    </r>
    <r>
      <rPr>
        <i/>
        <sz val="11"/>
        <color rgb="FF00B050"/>
        <rFont val="Calibri"/>
        <family val="2"/>
        <scheme val="minor"/>
      </rPr>
      <t>Reformatų g. Biržai - 2vnt.
lėšų suma nurodyta prie priemonės 11.2.1 (įgyvendintas bendras viešųjų erdvių sutvarkymo buvusioje Biržų m. estrados teritorijoje projektas, atskirai išskirti lėšas įkrovimo stotelėms įrengti  nėra galimybės)</t>
    </r>
  </si>
  <si>
    <t>1,5 (Biržų l.d. "Drugelis")</t>
  </si>
  <si>
    <t>2 (Biržų "Atžalyno", "Aušros"pagrindinės mokyklos)</t>
  </si>
  <si>
    <t>1 ( Biržų Kaštonų mokykla)</t>
  </si>
  <si>
    <t>1 (Biržų "Saulės" gimnazija)</t>
  </si>
  <si>
    <r>
      <rPr>
        <b/>
        <i/>
        <u/>
        <sz val="11"/>
        <rFont val="Calibri"/>
        <family val="2"/>
        <scheme val="minor"/>
      </rPr>
      <t xml:space="preserve"> 2023 m.</t>
    </r>
    <r>
      <rPr>
        <b/>
        <i/>
        <sz val="11"/>
        <rFont val="Calibri"/>
        <family val="2"/>
        <scheme val="minor"/>
      </rPr>
      <t xml:space="preserve"> Vykdoma. </t>
    </r>
    <r>
      <rPr>
        <i/>
        <sz val="11"/>
        <rFont val="Calibri"/>
        <family val="2"/>
        <scheme val="minor"/>
      </rPr>
      <t xml:space="preserve">                          </t>
    </r>
    <r>
      <rPr>
        <i/>
        <sz val="11"/>
        <color rgb="FF00B050"/>
        <rFont val="Calibri"/>
        <family val="2"/>
        <scheme val="minor"/>
      </rPr>
      <t>Įsigyta transporto priemonė Biržų "Saulės" gimtazijai. Sumokėta 2022 m.</t>
    </r>
  </si>
  <si>
    <t>2 (Biržų Kaštonų ir "Aušros" pagrindinės mokyklos iš TŪM)</t>
  </si>
  <si>
    <t>6 (Biržų Vlado Jakubėno meno mokykla, ŠPT programa ukrainiečiams, BTVMC)</t>
  </si>
  <si>
    <r>
      <rPr>
        <b/>
        <i/>
        <u/>
        <sz val="11"/>
        <rFont val="Calibri"/>
        <family val="2"/>
        <scheme val="minor"/>
      </rPr>
      <t xml:space="preserve"> 2023 m</t>
    </r>
    <r>
      <rPr>
        <b/>
        <i/>
        <sz val="11"/>
        <rFont val="Calibri"/>
        <family val="2"/>
        <scheme val="minor"/>
      </rPr>
      <t xml:space="preserve">. Vykdoma.                                           </t>
    </r>
    <r>
      <rPr>
        <i/>
        <sz val="11"/>
        <color rgb="FF00B050"/>
        <rFont val="Calibri"/>
        <family val="2"/>
        <scheme val="minor"/>
      </rPr>
      <t>1. Plento g. 2K (0,8 ha). Išnuomotas UAB ,"Biržų duona“;
2. Plento g. (adresas dar nesuteiktas) (0,6 ha);
3. Tiekimo g. 1A (2,7 ha);
4. Jaunimo g. 2B (0,6 ha).</t>
    </r>
  </si>
  <si>
    <t xml:space="preserve"> BRSA* Architektūros ir urbanistikos skyrius</t>
  </si>
  <si>
    <t>*</t>
  </si>
  <si>
    <t>Biržų rajono savivaldybės administracija</t>
  </si>
  <si>
    <t>**</t>
  </si>
  <si>
    <t>Biržų turizmo ir verslo informacijos centras</t>
  </si>
  <si>
    <t>23/426                   (4/80 -rajono VVG; 19/346- TVIC**)</t>
  </si>
  <si>
    <r>
      <t xml:space="preserve">9                              </t>
    </r>
    <r>
      <rPr>
        <i/>
        <sz val="10"/>
        <rFont val="Calibri"/>
        <family val="2"/>
        <charset val="186"/>
        <scheme val="minor"/>
      </rPr>
      <t>(2 ASTD, 7 BRSA su TVIC)</t>
    </r>
    <r>
      <rPr>
        <sz val="11"/>
        <rFont val="Calibri"/>
        <family val="2"/>
        <scheme val="minor"/>
      </rPr>
      <t xml:space="preserve">                         </t>
    </r>
    <r>
      <rPr>
        <sz val="10"/>
        <rFont val="Calibri"/>
        <family val="2"/>
        <charset val="186"/>
        <scheme val="minor"/>
      </rPr>
      <t>(2030 m.)</t>
    </r>
  </si>
  <si>
    <r>
      <t xml:space="preserve">2 </t>
    </r>
    <r>
      <rPr>
        <i/>
        <sz val="10"/>
        <rFont val="Calibri"/>
        <family val="2"/>
        <charset val="186"/>
        <scheme val="minor"/>
      </rPr>
      <t>(Biržų l.d "Drugelis, kita)</t>
    </r>
    <r>
      <rPr>
        <sz val="11"/>
        <rFont val="Calibri"/>
        <family val="2"/>
        <scheme val="minor"/>
      </rPr>
      <t xml:space="preserve">                       </t>
    </r>
    <r>
      <rPr>
        <sz val="10"/>
        <rFont val="Calibri"/>
        <family val="2"/>
        <charset val="186"/>
        <scheme val="minor"/>
      </rPr>
      <t>(2030 m.)</t>
    </r>
  </si>
  <si>
    <t>9 (Biržų  "Aušros" - 5, "Atžalyno" - 2, Kašonų pagrindinės mokyklos - 2)</t>
  </si>
  <si>
    <t xml:space="preserve"> Biržų technologijų ir verslo mokymo centras</t>
  </si>
  <si>
    <t>Švietimo pagalbos tarnyba</t>
  </si>
  <si>
    <t>***</t>
  </si>
  <si>
    <t>****</t>
  </si>
  <si>
    <r>
      <rPr>
        <b/>
        <i/>
        <u/>
        <sz val="11"/>
        <rFont val="Calibri"/>
        <family val="2"/>
        <scheme val="minor"/>
      </rPr>
      <t>2023 m</t>
    </r>
    <r>
      <rPr>
        <b/>
        <i/>
        <sz val="11"/>
        <rFont val="Calibri"/>
        <family val="2"/>
        <scheme val="minor"/>
      </rPr>
      <t xml:space="preserve">. Vykdoma.   </t>
    </r>
    <r>
      <rPr>
        <i/>
        <sz val="11"/>
        <rFont val="Calibri"/>
        <family val="2"/>
        <scheme val="minor"/>
      </rPr>
      <t xml:space="preserve">                    </t>
    </r>
    <r>
      <rPr>
        <i/>
        <sz val="11"/>
        <color rgb="FF00B050"/>
        <rFont val="Calibri"/>
        <family val="2"/>
        <scheme val="minor"/>
      </rPr>
      <t>Paskatinti pirmos vietos olimpiadų laimėtojai.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</si>
  <si>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</t>
    </r>
    <r>
      <rPr>
        <i/>
        <sz val="11"/>
        <rFont val="Calibri"/>
        <family val="2"/>
        <scheme val="minor"/>
      </rPr>
      <t xml:space="preserve">.                                     </t>
    </r>
    <r>
      <rPr>
        <i/>
        <sz val="11"/>
        <color rgb="FF00B050"/>
        <rFont val="Calibri"/>
        <family val="2"/>
        <scheme val="minor"/>
      </rPr>
      <t>67 (Biržų "Aušros", "Atžalyno", Kaštonų parindinės mokyklos,  Saulės gimnazijos, Vabalnininko gimnazijos bendri projektai/ veiklos/ programos įgyvendinami su  ŠPT***,  BTVMC****, ir tarpusavyje su kitomis rajono mokyklomis).</t>
    </r>
  </si>
  <si>
    <t>937/21,452 (biblioteka, muziejus******, KC)</t>
  </si>
  <si>
    <t>*****</t>
  </si>
  <si>
    <t>Biržų rajono savivaldybės Jurgio Bielinio viešoji biblioteka</t>
  </si>
  <si>
    <t>******</t>
  </si>
  <si>
    <t>Biržų krašto muziejus "Sėla"</t>
  </si>
  <si>
    <t>150/13789 (138/13389 - KC*******, 12/400 - biblioteka*****)</t>
  </si>
  <si>
    <t>*******</t>
  </si>
  <si>
    <t>Biržų kultūros centras</t>
  </si>
  <si>
    <t>1(Biržų Kaštonų pagrindinė mokykla)</t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</si>
  <si>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 </t>
    </r>
    <r>
      <rPr>
        <b/>
        <i/>
        <u/>
        <sz val="11"/>
        <rFont val="Calibri"/>
        <family val="2"/>
        <scheme val="minor"/>
      </rPr>
      <t xml:space="preserve">                  </t>
    </r>
    <r>
      <rPr>
        <b/>
        <i/>
        <sz val="11"/>
        <color rgb="FF00B050"/>
        <rFont val="Calibri"/>
        <family val="2"/>
        <scheme val="minor"/>
      </rPr>
      <t>P</t>
    </r>
    <r>
      <rPr>
        <i/>
        <sz val="11"/>
        <color rgb="FF00B050"/>
        <rFont val="Calibri"/>
        <family val="2"/>
        <scheme val="minor"/>
      </rPr>
      <t>rojektus įgyvendino ugdymo įstaigos, NVO kartu su Visuomenės sveikatos biuru.
NVO, teikiančios visuomenės sveikatos priežiūros paslaugas:
1.	Onkoklubas "Stenkimės nugalėti ligas“;
2.	Biržų "Artrito“ klubas;
3.	Biržų astmininkų klubas "Šalpusnis“;
4.	Lietuvos aklųjų ir silpnaregių sąjungos Biržų rajono filialas;
5.	Biržų onkologinių pacientų asociacija "Mylėk save“.</t>
    </r>
  </si>
  <si>
    <r>
      <rPr>
        <b/>
        <i/>
        <u/>
        <sz val="11"/>
        <rFont val="Calibri"/>
        <family val="2"/>
        <scheme val="minor"/>
      </rPr>
      <t>2023 m.</t>
    </r>
    <r>
      <rPr>
        <b/>
        <i/>
        <sz val="11"/>
        <rFont val="Calibri"/>
        <family val="2"/>
        <scheme val="minor"/>
      </rPr>
      <t xml:space="preserve"> Vykdoma.   </t>
    </r>
    <r>
      <rPr>
        <i/>
        <sz val="11"/>
        <rFont val="Calibri"/>
        <family val="2"/>
        <scheme val="minor"/>
      </rPr>
      <t xml:space="preserve">                                   </t>
    </r>
    <r>
      <rPr>
        <i/>
        <sz val="11"/>
        <color rgb="FF00B050"/>
        <rFont val="Calibri"/>
        <family val="2"/>
        <scheme val="minor"/>
      </rPr>
      <t>1. VšĮ “Anykščių jausmų ratas” (intensyvi krizių įveikimo pagalba su apgyvendinimu)
2. Ramučių globos namai (trumpalaikė/ilgalaikė socialinė globa)) 3. Biržų "Artrito“ klubas
4.  Biržų rajono neįgaliųjų draugija 5.  Viešoji įstaiga LASS šiaurės rytų centras.</t>
    </r>
  </si>
  <si>
    <r>
      <rPr>
        <b/>
        <i/>
        <u/>
        <sz val="11"/>
        <rFont val="Calibri"/>
        <family val="2"/>
        <scheme val="minor"/>
      </rPr>
      <t xml:space="preserve"> 2023 m.</t>
    </r>
    <r>
      <rPr>
        <b/>
        <i/>
        <sz val="11"/>
        <rFont val="Calibri"/>
        <family val="2"/>
        <scheme val="minor"/>
      </rPr>
      <t xml:space="preserve"> Planuojama  vėlesniais metais.   </t>
    </r>
    <r>
      <rPr>
        <i/>
        <sz val="11"/>
        <rFont val="Calibri"/>
        <family val="2"/>
        <scheme val="minor"/>
      </rPr>
      <t xml:space="preserve">                                                     Biržų "Aušros", "Atžalyno" pagrindinių mokyklų, Vabalninko gimnazijos pinigai nurodyti prie 3.2.2. priemonės; 1400 tūkst. EUR- Biržų "Saulės" gimnazijos stadionas, 1500 tūkst. EUR -  Biržų "Saulės" gimnazijos sporto salės.</t>
    </r>
  </si>
  <si>
    <r>
      <rPr>
        <b/>
        <i/>
        <u/>
        <sz val="11"/>
        <rFont val="Calibri"/>
        <family val="2"/>
        <charset val="186"/>
        <scheme val="minor"/>
      </rPr>
      <t>2023 m</t>
    </r>
    <r>
      <rPr>
        <b/>
        <i/>
        <sz val="11"/>
        <rFont val="Calibri"/>
        <family val="2"/>
        <charset val="186"/>
        <scheme val="minor"/>
      </rPr>
      <t xml:space="preserve">. Vykdoma.     </t>
    </r>
    <r>
      <rPr>
        <i/>
        <sz val="11"/>
        <rFont val="Calibri"/>
        <family val="2"/>
        <scheme val="minor"/>
      </rPr>
      <t xml:space="preserve">                                </t>
    </r>
    <r>
      <rPr>
        <i/>
        <sz val="11"/>
        <color rgb="FF00B050"/>
        <rFont val="Calibri"/>
        <family val="2"/>
        <scheme val="minor"/>
      </rPr>
      <t>71 kompl. (1 - KC, 62 - biblioteka ir jos skyriai, 5 - Biržų "Saulės" gimnazija, 3 - Biržų Kaštonų pagrindinė mokykla)</t>
    </r>
  </si>
  <si>
    <t>2024 m.  rugpjūčio 30 d. sprendimu Nr. T-211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</si>
</sst>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0.00"/>
    <numFmt numFmtId="165" formatCode="#\ ##0.00_);\(#\ ##0.00\)"/>
    <numFmt numFmtId="166" formatCode="###\ ##0.00_);\(###\ ##0.00\)"/>
    <numFmt numFmtId="167" formatCode="0.00_);\(0.00\)"/>
    <numFmt numFmtId="168" formatCode="0.0"/>
  </numFmts>
  <fonts count="5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1F4E79"/>
      <name val="Calibri"/>
      <family val="2"/>
      <scheme val="minor"/>
    </font>
    <font>
      <sz val="10"/>
      <color rgb="FFFFFFFF"/>
      <name val="Calibri"/>
      <family val="2"/>
      <scheme val="minor"/>
    </font>
    <font>
      <b/>
      <i/>
      <u/>
      <sz val="10"/>
      <color rgb="FFFFFFFF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b/>
      <i/>
      <u/>
      <sz val="11"/>
      <color rgb="FFFFFFFF"/>
      <name val="Calibri"/>
      <family val="2"/>
      <scheme val="minor"/>
    </font>
    <font>
      <i/>
      <sz val="11"/>
      <color rgb="FFFFFFFF"/>
      <name val="Calibri"/>
      <family val="2"/>
      <scheme val="minor"/>
    </font>
    <font>
      <b/>
      <sz val="10"/>
      <color theme="1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i/>
      <sz val="12"/>
      <color rgb="FF00000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u/>
      <sz val="12"/>
      <name val="Calibri"/>
      <family val="2"/>
      <scheme val="minor"/>
    </font>
    <font>
      <sz val="12"/>
      <name val="Calibri"/>
      <family val="2"/>
      <charset val="186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0"/>
      <name val="Calibri"/>
      <family val="2"/>
      <charset val="186"/>
      <scheme val="minor"/>
    </font>
    <font>
      <i/>
      <sz val="9"/>
      <name val="Calibri"/>
      <family val="2"/>
      <scheme val="minor"/>
    </font>
    <font>
      <i/>
      <sz val="10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b/>
      <sz val="10"/>
      <color rgb="FF000000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Calibri"/>
      <family val="2"/>
      <scheme val="minor"/>
    </font>
    <font>
      <i/>
      <sz val="12"/>
      <name val="Calibri"/>
      <family val="2"/>
      <charset val="186"/>
      <scheme val="minor"/>
    </font>
    <font>
      <b/>
      <i/>
      <sz val="10"/>
      <color rgb="FF000000"/>
      <name val="Calibri"/>
      <family val="2"/>
      <charset val="186"/>
      <scheme val="minor"/>
    </font>
    <font>
      <b/>
      <sz val="10"/>
      <name val="Calibri"/>
      <family val="2"/>
      <scheme val="minor"/>
    </font>
    <font>
      <i/>
      <sz val="12"/>
      <color rgb="FF000000"/>
      <name val="Times New Roman"/>
      <family val="1"/>
      <charset val="186"/>
    </font>
    <font>
      <i/>
      <sz val="12"/>
      <color rgb="FF000000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sz val="12"/>
      <color rgb="FFFF0000"/>
      <name val="Calibri"/>
      <family val="2"/>
      <scheme val="minor"/>
    </font>
    <font>
      <b/>
      <i/>
      <u/>
      <sz val="11"/>
      <name val="Calibri"/>
      <family val="2"/>
      <charset val="186"/>
      <scheme val="minor"/>
    </font>
    <font>
      <i/>
      <sz val="11"/>
      <color rgb="FF00B050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  <font>
      <b/>
      <i/>
      <sz val="11"/>
      <name val="Calibri"/>
      <family val="2"/>
      <scheme val="minor"/>
    </font>
    <font>
      <b/>
      <i/>
      <u/>
      <sz val="11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u/>
      <sz val="11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2876B"/>
        <bgColor indexed="64"/>
      </patternFill>
    </fill>
    <fill>
      <patternFill patternType="solid">
        <fgColor rgb="FF8EC3A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1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5" fillId="0" borderId="14" xfId="0" applyFont="1" applyBorder="1"/>
    <xf numFmtId="0" fontId="5" fillId="0" borderId="8" xfId="0" applyFont="1" applyBorder="1"/>
    <xf numFmtId="0" fontId="8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2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0" fillId="0" borderId="22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6" xfId="0" applyFont="1" applyBorder="1"/>
    <xf numFmtId="0" fontId="5" fillId="0" borderId="31" xfId="0" applyFont="1" applyBorder="1"/>
    <xf numFmtId="0" fontId="23" fillId="0" borderId="22" xfId="0" applyFont="1" applyBorder="1" applyAlignment="1">
      <alignment horizontal="center" vertical="center" wrapText="1"/>
    </xf>
    <xf numFmtId="0" fontId="5" fillId="0" borderId="27" xfId="0" applyFont="1" applyBorder="1"/>
    <xf numFmtId="0" fontId="22" fillId="0" borderId="11" xfId="0" applyFont="1" applyBorder="1" applyAlignment="1">
      <alignment vertical="center" wrapText="1"/>
    </xf>
    <xf numFmtId="0" fontId="5" fillId="0" borderId="30" xfId="0" applyFont="1" applyBorder="1"/>
    <xf numFmtId="0" fontId="5" fillId="0" borderId="8" xfId="0" applyFont="1" applyBorder="1" applyAlignment="1">
      <alignment horizontal="left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22" fillId="3" borderId="22" xfId="0" applyFont="1" applyFill="1" applyBorder="1" applyAlignment="1">
      <alignment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2" fillId="0" borderId="9" xfId="0" applyFont="1" applyBorder="1" applyAlignment="1">
      <alignment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0" xfId="0" applyFont="1"/>
    <xf numFmtId="0" fontId="38" fillId="6" borderId="6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vertical="center" wrapText="1"/>
    </xf>
    <xf numFmtId="0" fontId="17" fillId="5" borderId="22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wrapText="1"/>
    </xf>
    <xf numFmtId="0" fontId="18" fillId="5" borderId="6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left" vertical="center" wrapText="1"/>
    </xf>
    <xf numFmtId="0" fontId="18" fillId="5" borderId="12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vertical="center" wrapText="1"/>
    </xf>
    <xf numFmtId="0" fontId="17" fillId="5" borderId="12" xfId="0" applyFont="1" applyFill="1" applyBorder="1" applyAlignment="1">
      <alignment horizontal="center" vertical="center" wrapText="1"/>
    </xf>
    <xf numFmtId="165" fontId="18" fillId="5" borderId="1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vertical="center" wrapText="1"/>
    </xf>
    <xf numFmtId="165" fontId="18" fillId="4" borderId="3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7" fillId="5" borderId="10" xfId="0" applyFont="1" applyFill="1" applyBorder="1" applyAlignment="1">
      <alignment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36" fillId="5" borderId="12" xfId="0" applyFont="1" applyFill="1" applyBorder="1" applyAlignment="1">
      <alignment horizontal="center" vertical="center" wrapText="1"/>
    </xf>
    <xf numFmtId="0" fontId="40" fillId="5" borderId="1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40" fillId="5" borderId="6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40" fillId="5" borderId="1" xfId="0" applyFont="1" applyFill="1" applyBorder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39" fillId="5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left" vertical="center" wrapText="1"/>
    </xf>
    <xf numFmtId="0" fontId="19" fillId="5" borderId="13" xfId="0" applyFont="1" applyFill="1" applyBorder="1" applyAlignment="1">
      <alignment horizontal="center" vertical="center" wrapText="1"/>
    </xf>
    <xf numFmtId="165" fontId="18" fillId="5" borderId="13" xfId="0" applyNumberFormat="1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left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left" vertical="center" wrapText="1"/>
    </xf>
    <xf numFmtId="165" fontId="18" fillId="5" borderId="10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5" fillId="4" borderId="0" xfId="0" applyFont="1" applyFill="1"/>
    <xf numFmtId="0" fontId="5" fillId="5" borderId="0" xfId="0" applyFont="1" applyFill="1"/>
    <xf numFmtId="0" fontId="29" fillId="4" borderId="3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0" xfId="0" applyFont="1" applyBorder="1" applyAlignment="1">
      <alignment vertical="center" wrapText="1"/>
    </xf>
    <xf numFmtId="167" fontId="35" fillId="0" borderId="0" xfId="0" applyNumberFormat="1" applyFont="1"/>
    <xf numFmtId="0" fontId="17" fillId="5" borderId="9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2" xfId="0" applyFont="1" applyFill="1" applyBorder="1" applyAlignment="1">
      <alignment horizontal="center" vertical="center" wrapText="1"/>
    </xf>
    <xf numFmtId="0" fontId="23" fillId="7" borderId="22" xfId="0" applyFont="1" applyFill="1" applyBorder="1" applyAlignment="1">
      <alignment horizontal="center" vertical="center" wrapText="1"/>
    </xf>
    <xf numFmtId="165" fontId="22" fillId="7" borderId="3" xfId="0" applyNumberFormat="1" applyFont="1" applyFill="1" applyBorder="1" applyAlignment="1">
      <alignment horizontal="center" vertical="center" wrapText="1"/>
    </xf>
    <xf numFmtId="164" fontId="22" fillId="7" borderId="3" xfId="0" applyNumberFormat="1" applyFont="1" applyFill="1" applyBorder="1" applyAlignment="1">
      <alignment horizontal="center" vertical="center" wrapText="1"/>
    </xf>
    <xf numFmtId="164" fontId="35" fillId="7" borderId="3" xfId="0" applyNumberFormat="1" applyFont="1" applyFill="1" applyBorder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164" fontId="22" fillId="7" borderId="1" xfId="0" applyNumberFormat="1" applyFont="1" applyFill="1" applyBorder="1" applyAlignment="1">
      <alignment horizontal="center" vertical="center" wrapText="1"/>
    </xf>
    <xf numFmtId="164" fontId="35" fillId="7" borderId="1" xfId="0" applyNumberFormat="1" applyFont="1" applyFill="1" applyBorder="1" applyAlignment="1">
      <alignment horizontal="center" vertical="center" wrapText="1"/>
    </xf>
    <xf numFmtId="164" fontId="35" fillId="7" borderId="22" xfId="0" applyNumberFormat="1" applyFont="1" applyFill="1" applyBorder="1" applyAlignment="1">
      <alignment horizontal="center" vertical="center" wrapText="1"/>
    </xf>
    <xf numFmtId="165" fontId="22" fillId="7" borderId="22" xfId="0" applyNumberFormat="1" applyFont="1" applyFill="1" applyBorder="1" applyAlignment="1">
      <alignment horizontal="center" vertical="center" wrapText="1"/>
    </xf>
    <xf numFmtId="164" fontId="22" fillId="7" borderId="22" xfId="0" applyNumberFormat="1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165" fontId="22" fillId="7" borderId="10" xfId="0" applyNumberFormat="1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165" fontId="22" fillId="7" borderId="9" xfId="0" applyNumberFormat="1" applyFont="1" applyFill="1" applyBorder="1" applyAlignment="1">
      <alignment horizontal="center" vertical="center" wrapText="1"/>
    </xf>
    <xf numFmtId="165" fontId="22" fillId="7" borderId="6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5" fillId="7" borderId="10" xfId="0" applyFont="1" applyFill="1" applyBorder="1" applyAlignment="1">
      <alignment horizontal="center" vertical="center" wrapText="1"/>
    </xf>
    <xf numFmtId="165" fontId="35" fillId="7" borderId="10" xfId="0" applyNumberFormat="1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164" fontId="22" fillId="7" borderId="10" xfId="0" applyNumberFormat="1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6" fillId="5" borderId="10" xfId="0" applyFont="1" applyFill="1" applyBorder="1" applyAlignment="1">
      <alignment vertical="center" wrapText="1"/>
    </xf>
    <xf numFmtId="0" fontId="40" fillId="5" borderId="10" xfId="0" applyFont="1" applyFill="1" applyBorder="1" applyAlignment="1">
      <alignment horizontal="center" vertical="center" wrapText="1"/>
    </xf>
    <xf numFmtId="0" fontId="25" fillId="5" borderId="1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165" fontId="18" fillId="4" borderId="13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9" fillId="5" borderId="22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vertical="center" wrapText="1"/>
    </xf>
    <xf numFmtId="0" fontId="40" fillId="5" borderId="22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32" fillId="0" borderId="23" xfId="0" applyFont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165" fontId="15" fillId="0" borderId="0" xfId="0" applyNumberFormat="1" applyFont="1" applyAlignment="1">
      <alignment horizontal="center"/>
    </xf>
    <xf numFmtId="164" fontId="32" fillId="0" borderId="18" xfId="0" applyNumberFormat="1" applyFont="1" applyBorder="1" applyAlignment="1">
      <alignment horizontal="center" vertical="center" wrapText="1"/>
    </xf>
    <xf numFmtId="164" fontId="32" fillId="0" borderId="21" xfId="0" applyNumberFormat="1" applyFont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49" fontId="22" fillId="8" borderId="3" xfId="0" applyNumberFormat="1" applyFont="1" applyFill="1" applyBorder="1" applyAlignment="1">
      <alignment horizontal="center" vertical="center" wrapText="1"/>
    </xf>
    <xf numFmtId="49" fontId="22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2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7" fillId="8" borderId="9" xfId="0" applyFont="1" applyFill="1" applyBorder="1" applyAlignment="1">
      <alignment horizontal="center" vertical="center" wrapText="1"/>
    </xf>
    <xf numFmtId="0" fontId="36" fillId="8" borderId="10" xfId="0" applyFont="1" applyFill="1" applyBorder="1" applyAlignment="1">
      <alignment horizontal="center" vertical="center" wrapText="1"/>
    </xf>
    <xf numFmtId="0" fontId="40" fillId="8" borderId="1" xfId="0" applyFont="1" applyFill="1" applyBorder="1" applyAlignment="1">
      <alignment horizontal="center" vertical="center" wrapText="1"/>
    </xf>
    <xf numFmtId="0" fontId="40" fillId="8" borderId="6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49" fontId="26" fillId="8" borderId="1" xfId="0" applyNumberFormat="1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34" fillId="8" borderId="6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34" fillId="8" borderId="10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5" fillId="8" borderId="10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6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165" fontId="18" fillId="8" borderId="3" xfId="0" applyNumberFormat="1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165" fontId="18" fillId="8" borderId="12" xfId="0" applyNumberFormat="1" applyFont="1" applyFill="1" applyBorder="1" applyAlignment="1">
      <alignment horizontal="center" vertical="center" wrapText="1"/>
    </xf>
    <xf numFmtId="165" fontId="18" fillId="8" borderId="13" xfId="0" applyNumberFormat="1" applyFont="1" applyFill="1" applyBorder="1" applyAlignment="1">
      <alignment horizontal="center" vertical="center" wrapText="1"/>
    </xf>
    <xf numFmtId="165" fontId="18" fillId="8" borderId="10" xfId="0" applyNumberFormat="1" applyFont="1" applyFill="1" applyBorder="1" applyAlignment="1">
      <alignment horizontal="center" vertical="center" wrapText="1"/>
    </xf>
    <xf numFmtId="168" fontId="22" fillId="8" borderId="9" xfId="0" applyNumberFormat="1" applyFont="1" applyFill="1" applyBorder="1" applyAlignment="1">
      <alignment horizontal="center" vertical="center" wrapText="1"/>
    </xf>
    <xf numFmtId="168" fontId="22" fillId="8" borderId="1" xfId="0" applyNumberFormat="1" applyFont="1" applyFill="1" applyBorder="1" applyAlignment="1">
      <alignment horizontal="center" vertical="center" wrapText="1"/>
    </xf>
    <xf numFmtId="168" fontId="22" fillId="8" borderId="10" xfId="0" applyNumberFormat="1" applyFont="1" applyFill="1" applyBorder="1" applyAlignment="1">
      <alignment horizontal="center" vertical="center" wrapText="1"/>
    </xf>
    <xf numFmtId="168" fontId="22" fillId="8" borderId="22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wrapText="1"/>
    </xf>
    <xf numFmtId="0" fontId="33" fillId="3" borderId="0" xfId="0" applyFont="1" applyFill="1" applyAlignment="1">
      <alignment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horizontal="left" wrapText="1"/>
    </xf>
    <xf numFmtId="0" fontId="22" fillId="0" borderId="0" xfId="0" applyFont="1"/>
    <xf numFmtId="0" fontId="5" fillId="0" borderId="43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/>
    <xf numFmtId="0" fontId="22" fillId="9" borderId="3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9" borderId="22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6" xfId="0" applyFont="1" applyFill="1" applyBorder="1" applyAlignment="1">
      <alignment horizontal="center" vertical="center" wrapText="1"/>
    </xf>
    <xf numFmtId="49" fontId="22" fillId="9" borderId="3" xfId="0" applyNumberFormat="1" applyFont="1" applyFill="1" applyBorder="1" applyAlignment="1">
      <alignment horizontal="center" vertical="center" wrapText="1"/>
    </xf>
    <xf numFmtId="49" fontId="22" fillId="9" borderId="1" xfId="0" applyNumberFormat="1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  <xf numFmtId="0" fontId="17" fillId="9" borderId="22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7" fillId="9" borderId="12" xfId="0" applyFont="1" applyFill="1" applyBorder="1" applyAlignment="1">
      <alignment horizontal="center" vertical="center" wrapText="1"/>
    </xf>
    <xf numFmtId="0" fontId="22" fillId="9" borderId="22" xfId="0" applyFont="1" applyFill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36" fillId="9" borderId="10" xfId="0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 wrapText="1"/>
    </xf>
    <xf numFmtId="0" fontId="40" fillId="9" borderId="6" xfId="0" applyFont="1" applyFill="1" applyBorder="1" applyAlignment="1">
      <alignment horizontal="center" vertical="center" wrapText="1"/>
    </xf>
    <xf numFmtId="0" fontId="23" fillId="9" borderId="10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horizontal="center" vertical="center" wrapText="1"/>
    </xf>
    <xf numFmtId="49" fontId="26" fillId="9" borderId="1" xfId="0" applyNumberFormat="1" applyFont="1" applyFill="1" applyBorder="1" applyAlignment="1">
      <alignment horizontal="center" vertical="center" wrapText="1"/>
    </xf>
    <xf numFmtId="0" fontId="11" fillId="9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34" fillId="9" borderId="6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0" fontId="21" fillId="9" borderId="3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34" fillId="9" borderId="1" xfId="0" applyFont="1" applyFill="1" applyBorder="1" applyAlignment="1">
      <alignment horizontal="center" vertical="center" wrapText="1"/>
    </xf>
    <xf numFmtId="0" fontId="34" fillId="9" borderId="10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wrapText="1"/>
    </xf>
    <xf numFmtId="0" fontId="25" fillId="9" borderId="6" xfId="0" applyFont="1" applyFill="1" applyBorder="1" applyAlignment="1">
      <alignment horizontal="center" vertical="center" wrapText="1"/>
    </xf>
    <xf numFmtId="0" fontId="36" fillId="9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46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164" fontId="2" fillId="0" borderId="4" xfId="0" applyNumberFormat="1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3" borderId="21" xfId="0" applyFont="1" applyFill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164" fontId="49" fillId="0" borderId="21" xfId="0" applyNumberFormat="1" applyFont="1" applyBorder="1" applyAlignment="1">
      <alignment horizontal="center" vertical="center" wrapText="1"/>
    </xf>
    <xf numFmtId="164" fontId="48" fillId="0" borderId="23" xfId="0" applyNumberFormat="1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164" fontId="48" fillId="0" borderId="21" xfId="0" applyNumberFormat="1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3" borderId="21" xfId="0" applyFont="1" applyFill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4" borderId="4" xfId="0" applyFont="1" applyFill="1" applyBorder="1" applyAlignment="1">
      <alignment horizontal="center" vertical="center" wrapText="1"/>
    </xf>
    <xf numFmtId="0" fontId="48" fillId="5" borderId="15" xfId="0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7" fillId="3" borderId="23" xfId="0" applyFont="1" applyFill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168" fontId="22" fillId="8" borderId="22" xfId="0" applyNumberFormat="1" applyFont="1" applyFill="1" applyBorder="1" applyAlignment="1">
      <alignment horizontal="center" vertical="center" wrapText="1"/>
    </xf>
    <xf numFmtId="168" fontId="22" fillId="8" borderId="9" xfId="0" applyNumberFormat="1" applyFont="1" applyFill="1" applyBorder="1" applyAlignment="1">
      <alignment horizontal="center" vertical="center" wrapText="1"/>
    </xf>
    <xf numFmtId="168" fontId="22" fillId="8" borderId="10" xfId="0" applyNumberFormat="1" applyFont="1" applyFill="1" applyBorder="1" applyAlignment="1">
      <alignment horizontal="center" vertical="center" wrapText="1"/>
    </xf>
    <xf numFmtId="165" fontId="18" fillId="8" borderId="10" xfId="0" applyNumberFormat="1" applyFont="1" applyFill="1" applyBorder="1" applyAlignment="1">
      <alignment horizontal="center" vertical="center" wrapText="1"/>
    </xf>
    <xf numFmtId="165" fontId="18" fillId="8" borderId="1" xfId="0" applyNumberFormat="1" applyFont="1" applyFill="1" applyBorder="1" applyAlignment="1">
      <alignment horizontal="center" vertical="center" wrapText="1"/>
    </xf>
    <xf numFmtId="165" fontId="18" fillId="8" borderId="6" xfId="0" applyNumberFormat="1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165" fontId="3" fillId="8" borderId="10" xfId="0" applyNumberFormat="1" applyFont="1" applyFill="1" applyBorder="1" applyAlignment="1">
      <alignment horizontal="center" vertical="center" wrapText="1"/>
    </xf>
    <xf numFmtId="165" fontId="3" fillId="8" borderId="6" xfId="0" applyNumberFormat="1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165" fontId="18" fillId="8" borderId="3" xfId="0" applyNumberFormat="1" applyFont="1" applyFill="1" applyBorder="1" applyAlignment="1">
      <alignment horizontal="center" vertical="center" wrapText="1"/>
    </xf>
    <xf numFmtId="168" fontId="22" fillId="8" borderId="12" xfId="0" applyNumberFormat="1" applyFont="1" applyFill="1" applyBorder="1" applyAlignment="1">
      <alignment horizontal="center" vertical="center" wrapText="1"/>
    </xf>
    <xf numFmtId="165" fontId="18" fillId="8" borderId="22" xfId="0" applyNumberFormat="1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49" fontId="22" fillId="8" borderId="22" xfId="0" applyNumberFormat="1" applyFont="1" applyFill="1" applyBorder="1" applyAlignment="1">
      <alignment horizontal="center" vertical="center" wrapText="1"/>
    </xf>
    <xf numFmtId="49" fontId="22" fillId="8" borderId="10" xfId="0" applyNumberFormat="1" applyFont="1" applyFill="1" applyBorder="1" applyAlignment="1">
      <alignment horizontal="center" vertical="center" wrapText="1"/>
    </xf>
    <xf numFmtId="165" fontId="18" fillId="8" borderId="12" xfId="0" applyNumberFormat="1" applyFont="1" applyFill="1" applyBorder="1" applyAlignment="1">
      <alignment horizontal="center" vertical="center" wrapText="1"/>
    </xf>
    <xf numFmtId="165" fontId="18" fillId="8" borderId="9" xfId="0" applyNumberFormat="1" applyFont="1" applyFill="1" applyBorder="1" applyAlignment="1">
      <alignment horizontal="center" vertical="center" wrapText="1"/>
    </xf>
    <xf numFmtId="165" fontId="18" fillId="8" borderId="13" xfId="0" applyNumberFormat="1" applyFont="1" applyFill="1" applyBorder="1" applyAlignment="1">
      <alignment horizontal="center" vertical="center" wrapText="1"/>
    </xf>
    <xf numFmtId="0" fontId="23" fillId="8" borderId="22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9" xfId="0" applyFont="1" applyFill="1" applyBorder="1" applyAlignment="1">
      <alignment horizontal="center" vertical="center" wrapText="1"/>
    </xf>
    <xf numFmtId="166" fontId="18" fillId="4" borderId="10" xfId="0" applyNumberFormat="1" applyFont="1" applyFill="1" applyBorder="1" applyAlignment="1">
      <alignment horizontal="center" vertical="center" wrapText="1"/>
    </xf>
    <xf numFmtId="166" fontId="18" fillId="4" borderId="1" xfId="0" applyNumberFormat="1" applyFont="1" applyFill="1" applyBorder="1" applyAlignment="1">
      <alignment horizontal="center" vertical="center" wrapText="1"/>
    </xf>
    <xf numFmtId="166" fontId="18" fillId="4" borderId="22" xfId="0" applyNumberFormat="1" applyFont="1" applyFill="1" applyBorder="1" applyAlignment="1">
      <alignment horizontal="center" vertical="center" wrapText="1"/>
    </xf>
    <xf numFmtId="166" fontId="18" fillId="5" borderId="3" xfId="0" applyNumberFormat="1" applyFont="1" applyFill="1" applyBorder="1" applyAlignment="1">
      <alignment horizontal="center" vertical="center" wrapText="1"/>
    </xf>
    <xf numFmtId="166" fontId="18" fillId="5" borderId="1" xfId="0" applyNumberFormat="1" applyFont="1" applyFill="1" applyBorder="1" applyAlignment="1">
      <alignment horizontal="center" vertical="center" wrapText="1"/>
    </xf>
    <xf numFmtId="165" fontId="36" fillId="8" borderId="3" xfId="0" applyNumberFormat="1" applyFont="1" applyFill="1" applyBorder="1" applyAlignment="1">
      <alignment horizontal="center" vertical="center" wrapText="1"/>
    </xf>
    <xf numFmtId="165" fontId="36" fillId="8" borderId="1" xfId="0" applyNumberFormat="1" applyFont="1" applyFill="1" applyBorder="1" applyAlignment="1">
      <alignment horizontal="center" vertical="center" wrapText="1"/>
    </xf>
    <xf numFmtId="165" fontId="36" fillId="8" borderId="22" xfId="0" applyNumberFormat="1" applyFont="1" applyFill="1" applyBorder="1" applyAlignment="1">
      <alignment horizontal="center" vertical="center" wrapText="1"/>
    </xf>
    <xf numFmtId="165" fontId="36" fillId="8" borderId="10" xfId="0" applyNumberFormat="1" applyFont="1" applyFill="1" applyBorder="1" applyAlignment="1">
      <alignment horizontal="center" vertical="center" wrapText="1"/>
    </xf>
    <xf numFmtId="165" fontId="36" fillId="8" borderId="6" xfId="0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51" fillId="5" borderId="15" xfId="1" applyFont="1" applyFill="1" applyBorder="1" applyAlignment="1">
      <alignment horizontal="center" vertical="center" wrapText="1"/>
    </xf>
    <xf numFmtId="0" fontId="51" fillId="5" borderId="19" xfId="1" applyFont="1" applyFill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165" fontId="18" fillId="5" borderId="12" xfId="0" applyNumberFormat="1" applyFont="1" applyFill="1" applyBorder="1" applyAlignment="1">
      <alignment horizontal="center" vertical="center" wrapText="1"/>
    </xf>
    <xf numFmtId="165" fontId="18" fillId="5" borderId="9" xfId="0" applyNumberFormat="1" applyFont="1" applyFill="1" applyBorder="1" applyAlignment="1">
      <alignment horizontal="center" vertical="center" wrapText="1"/>
    </xf>
    <xf numFmtId="165" fontId="18" fillId="5" borderId="13" xfId="0" applyNumberFormat="1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164" fontId="2" fillId="3" borderId="21" xfId="0" applyNumberFormat="1" applyFont="1" applyFill="1" applyBorder="1" applyAlignment="1">
      <alignment horizontal="center" vertical="center" wrapText="1"/>
    </xf>
    <xf numFmtId="165" fontId="18" fillId="5" borderId="3" xfId="0" applyNumberFormat="1" applyFont="1" applyFill="1" applyBorder="1" applyAlignment="1">
      <alignment horizontal="center" vertical="center" wrapText="1"/>
    </xf>
    <xf numFmtId="165" fontId="18" fillId="5" borderId="22" xfId="0" applyNumberFormat="1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165" fontId="18" fillId="5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165" fontId="22" fillId="7" borderId="3" xfId="0" applyNumberFormat="1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164" fontId="22" fillId="7" borderId="1" xfId="0" applyNumberFormat="1" applyFont="1" applyFill="1" applyBorder="1" applyAlignment="1">
      <alignment horizontal="center" vertical="center" wrapText="1"/>
    </xf>
    <xf numFmtId="164" fontId="22" fillId="7" borderId="22" xfId="0" applyNumberFormat="1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5" fontId="22" fillId="7" borderId="22" xfId="0" applyNumberFormat="1" applyFont="1" applyFill="1" applyBorder="1" applyAlignment="1">
      <alignment horizontal="center" vertical="center" wrapText="1"/>
    </xf>
    <xf numFmtId="165" fontId="22" fillId="7" borderId="10" xfId="0" applyNumberFormat="1" applyFont="1" applyFill="1" applyBorder="1" applyAlignment="1">
      <alignment horizontal="center" vertical="center" wrapText="1"/>
    </xf>
    <xf numFmtId="0" fontId="22" fillId="7" borderId="22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165" fontId="18" fillId="5" borderId="10" xfId="0" applyNumberFormat="1" applyFont="1" applyFill="1" applyBorder="1" applyAlignment="1">
      <alignment horizontal="center" vertical="center" wrapText="1"/>
    </xf>
    <xf numFmtId="165" fontId="18" fillId="5" borderId="6" xfId="0" applyNumberFormat="1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65" fontId="22" fillId="7" borderId="9" xfId="0" applyNumberFormat="1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32" fillId="3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165" fontId="22" fillId="7" borderId="12" xfId="0" applyNumberFormat="1" applyFont="1" applyFill="1" applyBorder="1" applyAlignment="1">
      <alignment horizontal="center" vertical="center" wrapText="1"/>
    </xf>
    <xf numFmtId="164" fontId="22" fillId="7" borderId="12" xfId="0" applyNumberFormat="1" applyFont="1" applyFill="1" applyBorder="1" applyAlignment="1">
      <alignment horizontal="center" vertical="center" wrapText="1"/>
    </xf>
    <xf numFmtId="164" fontId="22" fillId="7" borderId="10" xfId="0" applyNumberFormat="1" applyFont="1" applyFill="1" applyBorder="1" applyAlignment="1">
      <alignment horizontal="center" vertical="center" wrapText="1"/>
    </xf>
    <xf numFmtId="165" fontId="18" fillId="4" borderId="3" xfId="0" applyNumberFormat="1" applyFont="1" applyFill="1" applyBorder="1" applyAlignment="1">
      <alignment horizontal="center" vertical="center" wrapText="1"/>
    </xf>
    <xf numFmtId="165" fontId="18" fillId="4" borderId="6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164" fontId="22" fillId="7" borderId="9" xfId="0" applyNumberFormat="1" applyFont="1" applyFill="1" applyBorder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165" fontId="3" fillId="5" borderId="10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8" fillId="5" borderId="10" xfId="0" applyFont="1" applyFill="1" applyBorder="1" applyAlignment="1">
      <alignment horizontal="left" vertical="center" wrapText="1"/>
    </xf>
    <xf numFmtId="0" fontId="18" fillId="5" borderId="6" xfId="0" applyFont="1" applyFill="1" applyBorder="1" applyAlignment="1">
      <alignment horizontal="left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4" fillId="5" borderId="10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5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0" fillId="5" borderId="6" xfId="0" applyFont="1" applyFill="1" applyBorder="1" applyAlignment="1">
      <alignment horizontal="left" vertical="center" wrapText="1"/>
    </xf>
    <xf numFmtId="165" fontId="35" fillId="7" borderId="22" xfId="0" applyNumberFormat="1" applyFont="1" applyFill="1" applyBorder="1" applyAlignment="1">
      <alignment horizontal="center" vertical="center" wrapText="1"/>
    </xf>
    <xf numFmtId="165" fontId="35" fillId="7" borderId="9" xfId="0" applyNumberFormat="1" applyFont="1" applyFill="1" applyBorder="1" applyAlignment="1">
      <alignment horizontal="center" vertical="center" wrapText="1"/>
    </xf>
    <xf numFmtId="0" fontId="35" fillId="7" borderId="22" xfId="0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left" vertical="center" wrapText="1"/>
    </xf>
    <xf numFmtId="0" fontId="10" fillId="4" borderId="25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165" fontId="18" fillId="4" borderId="10" xfId="0" applyNumberFormat="1" applyFont="1" applyFill="1" applyBorder="1" applyAlignment="1">
      <alignment horizontal="center" vertical="center" wrapText="1"/>
    </xf>
    <xf numFmtId="165" fontId="18" fillId="4" borderId="1" xfId="0" applyNumberFormat="1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22" fillId="7" borderId="3" xfId="0" applyNumberFormat="1" applyFont="1" applyFill="1" applyBorder="1" applyAlignment="1">
      <alignment horizontal="center" vertical="center" wrapText="1"/>
    </xf>
    <xf numFmtId="0" fontId="18" fillId="5" borderId="42" xfId="0" applyFont="1" applyFill="1" applyBorder="1" applyAlignment="1">
      <alignment horizontal="center" vertical="center" wrapText="1"/>
    </xf>
    <xf numFmtId="0" fontId="18" fillId="5" borderId="33" xfId="0" applyFont="1" applyFill="1" applyBorder="1" applyAlignment="1">
      <alignment horizontal="center" vertical="center" wrapText="1"/>
    </xf>
    <xf numFmtId="0" fontId="18" fillId="5" borderId="37" xfId="0" applyFont="1" applyFill="1" applyBorder="1" applyAlignment="1">
      <alignment horizontal="center" vertical="center" wrapText="1"/>
    </xf>
    <xf numFmtId="165" fontId="18" fillId="4" borderId="22" xfId="0" applyNumberFormat="1" applyFont="1" applyFill="1" applyBorder="1" applyAlignment="1">
      <alignment horizontal="center" vertical="center" wrapText="1"/>
    </xf>
    <xf numFmtId="165" fontId="35" fillId="7" borderId="10" xfId="0" applyNumberFormat="1" applyFont="1" applyFill="1" applyBorder="1" applyAlignment="1">
      <alignment horizontal="center" vertical="center" wrapText="1"/>
    </xf>
    <xf numFmtId="0" fontId="35" fillId="7" borderId="10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left" vertical="center" wrapText="1"/>
    </xf>
    <xf numFmtId="0" fontId="19" fillId="5" borderId="2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38" fillId="6" borderId="2" xfId="0" applyFont="1" applyFill="1" applyBorder="1" applyAlignment="1">
      <alignment horizontal="center" vertical="center" wrapText="1"/>
    </xf>
    <xf numFmtId="0" fontId="38" fillId="6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38" fillId="7" borderId="3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left" vertical="center" wrapText="1"/>
    </xf>
    <xf numFmtId="0" fontId="17" fillId="5" borderId="6" xfId="0" applyFont="1" applyFill="1" applyBorder="1" applyAlignment="1">
      <alignment horizontal="left" vertical="center" wrapText="1"/>
    </xf>
    <xf numFmtId="0" fontId="48" fillId="6" borderId="4" xfId="0" applyFont="1" applyFill="1" applyBorder="1" applyAlignment="1">
      <alignment horizontal="center" vertical="center" wrapText="1"/>
    </xf>
    <xf numFmtId="0" fontId="48" fillId="6" borderId="7" xfId="0" applyFont="1" applyFill="1" applyBorder="1" applyAlignment="1">
      <alignment horizontal="center" vertical="center" wrapText="1"/>
    </xf>
    <xf numFmtId="164" fontId="48" fillId="0" borderId="21" xfId="0" applyNumberFormat="1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  <xf numFmtId="164" fontId="48" fillId="0" borderId="23" xfId="0" applyNumberFormat="1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165" fontId="36" fillId="5" borderId="3" xfId="0" applyNumberFormat="1" applyFont="1" applyFill="1" applyBorder="1" applyAlignment="1">
      <alignment horizontal="center" vertical="center" wrapText="1"/>
    </xf>
    <xf numFmtId="165" fontId="36" fillId="5" borderId="1" xfId="0" applyNumberFormat="1" applyFont="1" applyFill="1" applyBorder="1" applyAlignment="1">
      <alignment horizontal="center" vertical="center" wrapText="1"/>
    </xf>
    <xf numFmtId="165" fontId="36" fillId="5" borderId="22" xfId="0" applyNumberFormat="1" applyFont="1" applyFill="1" applyBorder="1" applyAlignment="1">
      <alignment horizontal="center" vertical="center" wrapText="1"/>
    </xf>
    <xf numFmtId="0" fontId="36" fillId="5" borderId="3" xfId="0" applyFont="1" applyFill="1" applyBorder="1" applyAlignment="1">
      <alignment horizontal="center" vertical="center" wrapText="1"/>
    </xf>
    <xf numFmtId="0" fontId="36" fillId="5" borderId="33" xfId="0" applyFont="1" applyFill="1" applyBorder="1" applyAlignment="1">
      <alignment horizontal="center" vertical="center" wrapText="1"/>
    </xf>
    <xf numFmtId="0" fontId="36" fillId="5" borderId="34" xfId="0" applyFont="1" applyFill="1" applyBorder="1" applyAlignment="1">
      <alignment horizontal="center" vertical="center" wrapText="1"/>
    </xf>
    <xf numFmtId="165" fontId="22" fillId="7" borderId="6" xfId="0" applyNumberFormat="1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48" fillId="0" borderId="7" xfId="0" applyFont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0" fontId="36" fillId="5" borderId="17" xfId="0" applyFont="1" applyFill="1" applyBorder="1" applyAlignment="1">
      <alignment horizontal="left" vertical="center" wrapText="1"/>
    </xf>
    <xf numFmtId="0" fontId="36" fillId="5" borderId="11" xfId="0" applyFont="1" applyFill="1" applyBorder="1" applyAlignment="1">
      <alignment horizontal="left" vertical="center" wrapText="1"/>
    </xf>
    <xf numFmtId="0" fontId="36" fillId="5" borderId="5" xfId="0" applyFont="1" applyFill="1" applyBorder="1" applyAlignment="1">
      <alignment horizontal="left" vertical="center" wrapText="1"/>
    </xf>
    <xf numFmtId="0" fontId="36" fillId="5" borderId="10" xfId="0" applyFont="1" applyFill="1" applyBorder="1" applyAlignment="1">
      <alignment horizontal="left" vertical="center" wrapText="1"/>
    </xf>
    <xf numFmtId="0" fontId="36" fillId="5" borderId="1" xfId="0" applyFont="1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left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41" fillId="5" borderId="10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41" fillId="5" borderId="6" xfId="0" applyFont="1" applyFill="1" applyBorder="1" applyAlignment="1">
      <alignment horizontal="center" vertical="center" wrapText="1"/>
    </xf>
    <xf numFmtId="165" fontId="36" fillId="5" borderId="10" xfId="0" applyNumberFormat="1" applyFont="1" applyFill="1" applyBorder="1" applyAlignment="1">
      <alignment horizontal="center" vertical="center" wrapText="1"/>
    </xf>
    <xf numFmtId="165" fontId="36" fillId="5" borderId="6" xfId="0" applyNumberFormat="1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164" fontId="35" fillId="7" borderId="22" xfId="0" applyNumberFormat="1" applyFont="1" applyFill="1" applyBorder="1" applyAlignment="1">
      <alignment horizontal="center" vertical="center" wrapText="1"/>
    </xf>
    <xf numFmtId="164" fontId="35" fillId="7" borderId="9" xfId="0" applyNumberFormat="1" applyFont="1" applyFill="1" applyBorder="1" applyAlignment="1">
      <alignment horizontal="center" vertical="center" wrapText="1"/>
    </xf>
    <xf numFmtId="164" fontId="35" fillId="7" borderId="10" xfId="0" applyNumberFormat="1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47" fillId="0" borderId="15" xfId="0" applyFont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38" fillId="6" borderId="44" xfId="0" applyFont="1" applyFill="1" applyBorder="1" applyAlignment="1">
      <alignment horizontal="center" vertical="center" wrapText="1"/>
    </xf>
    <xf numFmtId="0" fontId="38" fillId="6" borderId="45" xfId="0" applyFont="1" applyFill="1" applyBorder="1" applyAlignment="1">
      <alignment horizontal="center" vertical="center" wrapText="1"/>
    </xf>
    <xf numFmtId="0" fontId="38" fillId="6" borderId="46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3" fillId="0" borderId="0" xfId="0" applyFont="1" applyAlignment="1">
      <alignment horizontal="left" wrapText="1"/>
    </xf>
    <xf numFmtId="0" fontId="45" fillId="0" borderId="0" xfId="0" applyFont="1" applyAlignment="1">
      <alignment horizontal="center"/>
    </xf>
    <xf numFmtId="0" fontId="46" fillId="0" borderId="0" xfId="0" applyFont="1" applyAlignment="1">
      <alignment horizontal="left" vertical="top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colors>
    <mruColors>
      <color rgb="FF8EC3A7"/>
      <color rgb="FF52876B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t-LT"/>
              <a:t>2023</a:t>
            </a:r>
            <a:r>
              <a:rPr lang="lt-LT" baseline="0"/>
              <a:t> m. SPP priemonių įgyvendinimas</a:t>
            </a:r>
            <a:endParaRPr lang="lt-LT"/>
          </a:p>
        </c:rich>
      </c:tx>
      <c:layout>
        <c:manualLayout>
          <c:xMode val="edge"/>
          <c:yMode val="edge"/>
          <c:x val="0.18499999999999997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055555555555558E-2"/>
          <c:y val="0.22004447360746568"/>
          <c:w val="0.81388888888888888"/>
          <c:h val="0.57479476523767858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2F2-4F4F-BA05-473903F6F3A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2F2-4F4F-BA05-473903F6F3A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2F2-4F4F-BA05-473903F6F3A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2F2-4F4F-BA05-473903F6F3A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'2023 m. vykdymas'!$B$4:$B$7</c:f>
              <c:strCache>
                <c:ptCount val="4"/>
                <c:pt idx="0">
                  <c:v>Įvykdyta</c:v>
                </c:pt>
                <c:pt idx="1">
                  <c:v>Vykdoma</c:v>
                </c:pt>
                <c:pt idx="2">
                  <c:v>Planuojama vėlesniais metais</c:v>
                </c:pt>
                <c:pt idx="3">
                  <c:v>Neįvykdyta/nevykdoma</c:v>
                </c:pt>
              </c:strCache>
            </c:strRef>
          </c:cat>
          <c:val>
            <c:numRef>
              <c:f>'2023 m. vykdymas'!$C$4:$C$7</c:f>
              <c:numCache>
                <c:formatCode>General</c:formatCode>
                <c:ptCount val="4"/>
                <c:pt idx="0">
                  <c:v>2</c:v>
                </c:pt>
                <c:pt idx="1">
                  <c:v>82</c:v>
                </c:pt>
                <c:pt idx="2">
                  <c:v>59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2C-40CF-8EEE-98D20E2CB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10</xdr:row>
      <xdr:rowOff>61912</xdr:rowOff>
    </xdr:from>
    <xdr:to>
      <xdr:col>5</xdr:col>
      <xdr:colOff>19050</xdr:colOff>
      <xdr:row>24</xdr:row>
      <xdr:rowOff>138112</xdr:rowOff>
    </xdr:to>
    <xdr:graphicFrame macro="">
      <xdr:nvGraphicFramePr>
        <xdr:cNvPr id="2" name="Diagrama 1">
          <a:extLst>
            <a:ext uri="{FF2B5EF4-FFF2-40B4-BE49-F238E27FC236}">
              <a16:creationId xmlns:a16="http://schemas.microsoft.com/office/drawing/2014/main" id="{C3A35924-826C-1BF1-0148-EA01E52957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324"/>
  <sheetViews>
    <sheetView tabSelected="1" topLeftCell="B1" zoomScale="69" zoomScaleNormal="69" zoomScaleSheetLayoutView="75" workbookViewId="0">
      <pane ySplit="9" topLeftCell="A10" activePane="bottomLeft" state="frozen"/>
      <selection activeCell="B1" sqref="B1"/>
      <selection pane="bottomLeft" activeCell="I4" sqref="I4"/>
    </sheetView>
  </sheetViews>
  <sheetFormatPr defaultColWidth="8.85546875" defaultRowHeight="15.75" x14ac:dyDescent="0.25"/>
  <cols>
    <col min="1" max="1" width="21.28515625" style="1" hidden="1" customWidth="1"/>
    <col min="2" max="2" width="11.140625" style="1" customWidth="1"/>
    <col min="3" max="3" width="34.42578125" style="1" customWidth="1"/>
    <col min="4" max="4" width="19.7109375" style="1" customWidth="1"/>
    <col min="5" max="5" width="21.140625" style="71" hidden="1" customWidth="1"/>
    <col min="6" max="7" width="7.42578125" style="1" hidden="1" customWidth="1"/>
    <col min="8" max="8" width="38" style="1" customWidth="1"/>
    <col min="9" max="9" width="15.5703125" style="2" customWidth="1"/>
    <col min="10" max="10" width="15" style="4" customWidth="1"/>
    <col min="11" max="11" width="18.85546875" style="4" customWidth="1"/>
    <col min="12" max="19" width="15" style="4" customWidth="1"/>
    <col min="20" max="20" width="14.85546875" style="71" hidden="1" customWidth="1"/>
    <col min="21" max="21" width="19" style="71" hidden="1" customWidth="1"/>
    <col min="22" max="22" width="17.85546875" style="71" hidden="1" customWidth="1"/>
    <col min="23" max="23" width="32.5703125" style="99" customWidth="1"/>
    <col min="24" max="24" width="15.28515625" style="256" customWidth="1"/>
    <col min="25" max="16384" width="8.85546875" style="1"/>
  </cols>
  <sheetData>
    <row r="2" spans="1:24" x14ac:dyDescent="0.25">
      <c r="R2" s="610" t="s">
        <v>1260</v>
      </c>
      <c r="S2" s="610"/>
      <c r="T2" s="610"/>
      <c r="U2" s="610"/>
      <c r="V2" s="610"/>
      <c r="W2" s="610"/>
    </row>
    <row r="3" spans="1:24" x14ac:dyDescent="0.25">
      <c r="R3" s="610" t="s">
        <v>1261</v>
      </c>
      <c r="S3" s="610"/>
      <c r="T3" s="610"/>
      <c r="U3" s="610"/>
      <c r="V3" s="610"/>
      <c r="W3" s="610"/>
    </row>
    <row r="4" spans="1:24" x14ac:dyDescent="0.25">
      <c r="R4" s="306" t="s">
        <v>1369</v>
      </c>
      <c r="S4" s="306"/>
      <c r="T4" s="306"/>
      <c r="U4" s="306"/>
      <c r="V4" s="307"/>
      <c r="W4" s="305"/>
    </row>
    <row r="6" spans="1:24" ht="18.75" x14ac:dyDescent="0.3">
      <c r="A6" s="609" t="s">
        <v>1265</v>
      </c>
      <c r="B6" s="609"/>
      <c r="C6" s="609"/>
      <c r="D6" s="609"/>
      <c r="E6" s="609"/>
      <c r="F6" s="609"/>
      <c r="G6" s="609"/>
      <c r="H6" s="609"/>
      <c r="I6" s="609"/>
      <c r="J6" s="609"/>
      <c r="K6" s="609"/>
      <c r="L6" s="609"/>
      <c r="M6" s="609"/>
      <c r="N6" s="609"/>
      <c r="O6" s="609"/>
      <c r="P6" s="609"/>
      <c r="Q6" s="609"/>
      <c r="R6" s="609"/>
      <c r="S6" s="609"/>
      <c r="T6" s="609"/>
      <c r="U6" s="609"/>
      <c r="V6" s="609"/>
      <c r="W6" s="609"/>
    </row>
    <row r="7" spans="1:24" ht="16.5" thickBot="1" x14ac:dyDescent="0.3"/>
    <row r="8" spans="1:24" ht="25.5" customHeight="1" x14ac:dyDescent="0.25">
      <c r="A8" s="541" t="s">
        <v>0</v>
      </c>
      <c r="B8" s="543" t="s">
        <v>1240</v>
      </c>
      <c r="C8" s="537" t="s">
        <v>1241</v>
      </c>
      <c r="D8" s="537" t="s">
        <v>494</v>
      </c>
      <c r="E8" s="546" t="s">
        <v>1203</v>
      </c>
      <c r="F8" s="546" t="s">
        <v>2</v>
      </c>
      <c r="G8" s="546"/>
      <c r="H8" s="537" t="s">
        <v>495</v>
      </c>
      <c r="I8" s="537" t="s">
        <v>945</v>
      </c>
      <c r="J8" s="537"/>
      <c r="K8" s="604" t="s">
        <v>1202</v>
      </c>
      <c r="L8" s="605"/>
      <c r="M8" s="605"/>
      <c r="N8" s="605"/>
      <c r="O8" s="605"/>
      <c r="P8" s="605"/>
      <c r="Q8" s="605"/>
      <c r="R8" s="606"/>
      <c r="S8" s="602" t="s">
        <v>1193</v>
      </c>
      <c r="T8" s="546" t="s">
        <v>1194</v>
      </c>
      <c r="U8" s="546" t="s">
        <v>9</v>
      </c>
      <c r="V8" s="546" t="s">
        <v>16</v>
      </c>
      <c r="W8" s="554" t="s">
        <v>133</v>
      </c>
    </row>
    <row r="9" spans="1:24" ht="37.5" customHeight="1" thickBot="1" x14ac:dyDescent="0.3">
      <c r="A9" s="542"/>
      <c r="B9" s="544"/>
      <c r="C9" s="538"/>
      <c r="D9" s="538"/>
      <c r="E9" s="547"/>
      <c r="F9" s="184" t="s">
        <v>3</v>
      </c>
      <c r="G9" s="184" t="s">
        <v>4</v>
      </c>
      <c r="H9" s="538"/>
      <c r="I9" s="72" t="s">
        <v>496</v>
      </c>
      <c r="J9" s="72" t="s">
        <v>497</v>
      </c>
      <c r="K9" s="157" t="s">
        <v>1192</v>
      </c>
      <c r="L9" s="157" t="s">
        <v>1195</v>
      </c>
      <c r="M9" s="157" t="s">
        <v>1196</v>
      </c>
      <c r="N9" s="157" t="s">
        <v>1197</v>
      </c>
      <c r="O9" s="157" t="s">
        <v>1198</v>
      </c>
      <c r="P9" s="157" t="s">
        <v>1199</v>
      </c>
      <c r="Q9" s="157" t="s">
        <v>1200</v>
      </c>
      <c r="R9" s="157" t="s">
        <v>1201</v>
      </c>
      <c r="S9" s="603"/>
      <c r="T9" s="547"/>
      <c r="U9" s="547"/>
      <c r="V9" s="547"/>
      <c r="W9" s="555"/>
    </row>
    <row r="10" spans="1:24" ht="47.25" hidden="1" customHeight="1" x14ac:dyDescent="0.25">
      <c r="A10" s="67"/>
      <c r="B10" s="508">
        <v>1</v>
      </c>
      <c r="C10" s="510" t="s">
        <v>12</v>
      </c>
      <c r="D10" s="512" t="s">
        <v>13</v>
      </c>
      <c r="E10" s="512" t="s">
        <v>11</v>
      </c>
      <c r="F10" s="514" t="s">
        <v>5</v>
      </c>
      <c r="G10" s="514" t="s">
        <v>1</v>
      </c>
      <c r="H10" s="74" t="s">
        <v>602</v>
      </c>
      <c r="I10" s="75" t="s">
        <v>498</v>
      </c>
      <c r="J10" s="73" t="s">
        <v>499</v>
      </c>
      <c r="K10" s="73"/>
      <c r="L10" s="73"/>
      <c r="M10" s="73"/>
      <c r="N10" s="73"/>
      <c r="O10" s="73"/>
      <c r="P10" s="73"/>
      <c r="Q10" s="73"/>
      <c r="R10" s="73"/>
      <c r="S10" s="356">
        <f>S13+S23+S33</f>
        <v>540.43399999999997</v>
      </c>
      <c r="T10" s="356">
        <f>T13+T23+T33</f>
        <v>16250</v>
      </c>
      <c r="U10" s="518" t="s">
        <v>142</v>
      </c>
      <c r="V10" s="591" t="s">
        <v>1137</v>
      </c>
      <c r="W10" s="386"/>
    </row>
    <row r="11" spans="1:24" ht="48" hidden="1" thickBot="1" x14ac:dyDescent="0.3">
      <c r="A11" s="7"/>
      <c r="B11" s="545"/>
      <c r="C11" s="550"/>
      <c r="D11" s="551"/>
      <c r="E11" s="551"/>
      <c r="F11" s="549"/>
      <c r="G11" s="549"/>
      <c r="H11" s="77" t="s">
        <v>603</v>
      </c>
      <c r="I11" s="76" t="s">
        <v>500</v>
      </c>
      <c r="J11" s="76" t="s">
        <v>501</v>
      </c>
      <c r="K11" s="76"/>
      <c r="L11" s="76"/>
      <c r="M11" s="76"/>
      <c r="N11" s="76"/>
      <c r="O11" s="76"/>
      <c r="P11" s="76"/>
      <c r="Q11" s="76"/>
      <c r="R11" s="76"/>
      <c r="S11" s="357"/>
      <c r="T11" s="357"/>
      <c r="U11" s="548"/>
      <c r="V11" s="592"/>
      <c r="W11" s="372"/>
    </row>
    <row r="12" spans="1:24" ht="32.25" hidden="1" thickBot="1" x14ac:dyDescent="0.3">
      <c r="A12" s="8"/>
      <c r="B12" s="509"/>
      <c r="C12" s="511"/>
      <c r="D12" s="513"/>
      <c r="E12" s="513"/>
      <c r="F12" s="515"/>
      <c r="G12" s="515"/>
      <c r="H12" s="80" t="s">
        <v>604</v>
      </c>
      <c r="I12" s="79" t="s">
        <v>502</v>
      </c>
      <c r="J12" s="79" t="s">
        <v>1004</v>
      </c>
      <c r="K12" s="79"/>
      <c r="L12" s="79"/>
      <c r="M12" s="79"/>
      <c r="N12" s="79"/>
      <c r="O12" s="79"/>
      <c r="P12" s="79"/>
      <c r="Q12" s="79"/>
      <c r="R12" s="79"/>
      <c r="S12" s="358"/>
      <c r="T12" s="358"/>
      <c r="U12" s="519"/>
      <c r="V12" s="593"/>
      <c r="W12" s="373"/>
    </row>
    <row r="13" spans="1:24" customFormat="1" ht="48" hidden="1" thickBot="1" x14ac:dyDescent="0.3">
      <c r="A13" s="539" t="s">
        <v>10</v>
      </c>
      <c r="B13" s="482" t="s">
        <v>6</v>
      </c>
      <c r="C13" s="483" t="s">
        <v>8</v>
      </c>
      <c r="D13" s="403" t="s">
        <v>14</v>
      </c>
      <c r="E13" s="403" t="s">
        <v>11</v>
      </c>
      <c r="F13" s="484" t="s">
        <v>5</v>
      </c>
      <c r="G13" s="484" t="s">
        <v>1</v>
      </c>
      <c r="H13" s="82" t="s">
        <v>605</v>
      </c>
      <c r="I13" s="83" t="s">
        <v>503</v>
      </c>
      <c r="J13" s="83" t="s">
        <v>504</v>
      </c>
      <c r="K13" s="83"/>
      <c r="L13" s="83"/>
      <c r="M13" s="83"/>
      <c r="N13" s="83"/>
      <c r="O13" s="83"/>
      <c r="P13" s="83"/>
      <c r="Q13" s="83"/>
      <c r="R13" s="83"/>
      <c r="S13" s="359">
        <f>SUM(S15:S22)</f>
        <v>132.898</v>
      </c>
      <c r="T13" s="359">
        <f>SUM(T15:T22)</f>
        <v>2177</v>
      </c>
      <c r="U13" s="403" t="s">
        <v>142</v>
      </c>
      <c r="V13" s="397" t="s">
        <v>1138</v>
      </c>
      <c r="W13" s="366"/>
      <c r="X13" s="256"/>
    </row>
    <row r="14" spans="1:24" customFormat="1" ht="48" hidden="1" thickBot="1" x14ac:dyDescent="0.3">
      <c r="A14" s="540"/>
      <c r="B14" s="459"/>
      <c r="C14" s="460"/>
      <c r="D14" s="408"/>
      <c r="E14" s="408"/>
      <c r="F14" s="461"/>
      <c r="G14" s="461"/>
      <c r="H14" s="85" t="s">
        <v>606</v>
      </c>
      <c r="I14" s="86" t="s">
        <v>505</v>
      </c>
      <c r="J14" s="86" t="s">
        <v>506</v>
      </c>
      <c r="K14" s="86"/>
      <c r="L14" s="86"/>
      <c r="M14" s="86"/>
      <c r="N14" s="86"/>
      <c r="O14" s="86"/>
      <c r="P14" s="86"/>
      <c r="Q14" s="86"/>
      <c r="R14" s="86"/>
      <c r="S14" s="360"/>
      <c r="T14" s="360"/>
      <c r="U14" s="408"/>
      <c r="V14" s="399"/>
      <c r="W14" s="368"/>
      <c r="X14" s="256"/>
    </row>
    <row r="15" spans="1:24" ht="150.75" customHeight="1" x14ac:dyDescent="0.25">
      <c r="A15" s="3"/>
      <c r="B15" s="10" t="s">
        <v>7</v>
      </c>
      <c r="C15" s="11" t="s">
        <v>211</v>
      </c>
      <c r="D15" s="43" t="s">
        <v>1341</v>
      </c>
      <c r="E15" s="158" t="s">
        <v>14</v>
      </c>
      <c r="F15" s="158" t="s">
        <v>5</v>
      </c>
      <c r="G15" s="158" t="s">
        <v>1</v>
      </c>
      <c r="H15" s="13" t="s">
        <v>607</v>
      </c>
      <c r="I15" s="12" t="s">
        <v>537</v>
      </c>
      <c r="J15" s="12" t="s">
        <v>809</v>
      </c>
      <c r="K15" s="210">
        <v>4</v>
      </c>
      <c r="L15" s="267"/>
      <c r="M15" s="267"/>
      <c r="N15" s="267"/>
      <c r="O15" s="267"/>
      <c r="P15" s="267"/>
      <c r="Q15" s="267"/>
      <c r="R15" s="267"/>
      <c r="S15" s="210">
        <v>2.1</v>
      </c>
      <c r="T15" s="162">
        <v>2</v>
      </c>
      <c r="U15" s="163" t="s">
        <v>135</v>
      </c>
      <c r="V15" s="164" t="s">
        <v>38</v>
      </c>
      <c r="W15" s="308" t="s">
        <v>1340</v>
      </c>
    </row>
    <row r="16" spans="1:24" ht="84.75" customHeight="1" x14ac:dyDescent="0.25">
      <c r="A16" s="3"/>
      <c r="B16" s="34" t="s">
        <v>15</v>
      </c>
      <c r="C16" s="32" t="s">
        <v>212</v>
      </c>
      <c r="D16" s="20" t="s">
        <v>14</v>
      </c>
      <c r="E16" s="159" t="s">
        <v>471</v>
      </c>
      <c r="F16" s="159" t="s">
        <v>5</v>
      </c>
      <c r="G16" s="159" t="s">
        <v>1</v>
      </c>
      <c r="H16" s="18" t="s">
        <v>608</v>
      </c>
      <c r="I16" s="20" t="s">
        <v>537</v>
      </c>
      <c r="J16" s="20" t="s">
        <v>810</v>
      </c>
      <c r="K16" s="211">
        <v>0</v>
      </c>
      <c r="L16" s="268"/>
      <c r="M16" s="268"/>
      <c r="N16" s="268"/>
      <c r="O16" s="268"/>
      <c r="P16" s="268"/>
      <c r="Q16" s="268"/>
      <c r="R16" s="268"/>
      <c r="S16" s="211">
        <v>0</v>
      </c>
      <c r="T16" s="165">
        <v>15</v>
      </c>
      <c r="U16" s="166" t="s">
        <v>145</v>
      </c>
      <c r="V16" s="167"/>
      <c r="W16" s="316" t="s">
        <v>1272</v>
      </c>
    </row>
    <row r="17" spans="1:24" ht="93" customHeight="1" x14ac:dyDescent="0.25">
      <c r="A17" s="152"/>
      <c r="B17" s="34" t="s">
        <v>18</v>
      </c>
      <c r="C17" s="32" t="s">
        <v>213</v>
      </c>
      <c r="D17" s="20" t="s">
        <v>14</v>
      </c>
      <c r="E17" s="159" t="s">
        <v>1005</v>
      </c>
      <c r="F17" s="159" t="s">
        <v>5</v>
      </c>
      <c r="G17" s="159" t="s">
        <v>1</v>
      </c>
      <c r="H17" s="18" t="s">
        <v>609</v>
      </c>
      <c r="I17" s="20" t="s">
        <v>537</v>
      </c>
      <c r="J17" s="44" t="s">
        <v>1177</v>
      </c>
      <c r="K17" s="212">
        <v>1</v>
      </c>
      <c r="L17" s="269"/>
      <c r="M17" s="269"/>
      <c r="N17" s="269"/>
      <c r="O17" s="269"/>
      <c r="P17" s="269"/>
      <c r="Q17" s="269"/>
      <c r="R17" s="269"/>
      <c r="S17" s="212">
        <v>129.49799999999999</v>
      </c>
      <c r="T17" s="165">
        <v>2000</v>
      </c>
      <c r="U17" s="166" t="s">
        <v>142</v>
      </c>
      <c r="V17" s="167"/>
      <c r="W17" s="138" t="s">
        <v>1273</v>
      </c>
    </row>
    <row r="18" spans="1:24" ht="45" x14ac:dyDescent="0.2">
      <c r="A18" s="3"/>
      <c r="B18" s="467" t="s">
        <v>578</v>
      </c>
      <c r="C18" s="468" t="s">
        <v>473</v>
      </c>
      <c r="D18" s="536" t="s">
        <v>14</v>
      </c>
      <c r="E18" s="406" t="s">
        <v>472</v>
      </c>
      <c r="F18" s="406" t="s">
        <v>5</v>
      </c>
      <c r="G18" s="406" t="s">
        <v>1</v>
      </c>
      <c r="H18" s="18" t="s">
        <v>700</v>
      </c>
      <c r="I18" s="20" t="s">
        <v>537</v>
      </c>
      <c r="J18" s="44" t="s">
        <v>959</v>
      </c>
      <c r="K18" s="212">
        <v>0</v>
      </c>
      <c r="L18" s="269"/>
      <c r="M18" s="269"/>
      <c r="N18" s="269"/>
      <c r="O18" s="269"/>
      <c r="P18" s="269"/>
      <c r="Q18" s="269"/>
      <c r="R18" s="269"/>
      <c r="S18" s="352">
        <v>1.3</v>
      </c>
      <c r="T18" s="405">
        <v>30</v>
      </c>
      <c r="U18" s="411" t="s">
        <v>145</v>
      </c>
      <c r="V18" s="594" t="s">
        <v>1242</v>
      </c>
      <c r="W18" s="558" t="s">
        <v>1274</v>
      </c>
      <c r="X18" s="608"/>
    </row>
    <row r="19" spans="1:24" ht="60" x14ac:dyDescent="0.2">
      <c r="A19" s="3"/>
      <c r="B19" s="467"/>
      <c r="C19" s="468"/>
      <c r="D19" s="536"/>
      <c r="E19" s="406"/>
      <c r="F19" s="406"/>
      <c r="G19" s="406"/>
      <c r="H19" s="18" t="s">
        <v>610</v>
      </c>
      <c r="I19" s="20" t="s">
        <v>537</v>
      </c>
      <c r="J19" s="44" t="s">
        <v>1211</v>
      </c>
      <c r="K19" s="212" t="s">
        <v>1222</v>
      </c>
      <c r="L19" s="269"/>
      <c r="M19" s="269"/>
      <c r="N19" s="269"/>
      <c r="O19" s="269"/>
      <c r="P19" s="269"/>
      <c r="Q19" s="269"/>
      <c r="R19" s="269"/>
      <c r="S19" s="353"/>
      <c r="T19" s="405"/>
      <c r="U19" s="411"/>
      <c r="V19" s="595"/>
      <c r="W19" s="559"/>
      <c r="X19" s="608"/>
    </row>
    <row r="20" spans="1:24" ht="60" x14ac:dyDescent="0.2">
      <c r="A20" s="3"/>
      <c r="B20" s="467" t="s">
        <v>579</v>
      </c>
      <c r="C20" s="468" t="s">
        <v>215</v>
      </c>
      <c r="D20" s="536" t="s">
        <v>14</v>
      </c>
      <c r="E20" s="406" t="s">
        <v>475</v>
      </c>
      <c r="F20" s="406" t="s">
        <v>5</v>
      </c>
      <c r="G20" s="406" t="s">
        <v>1</v>
      </c>
      <c r="H20" s="18" t="s">
        <v>611</v>
      </c>
      <c r="I20" s="20" t="s">
        <v>537</v>
      </c>
      <c r="J20" s="20" t="s">
        <v>946</v>
      </c>
      <c r="K20" s="211">
        <v>0</v>
      </c>
      <c r="L20" s="268"/>
      <c r="M20" s="268"/>
      <c r="N20" s="268"/>
      <c r="O20" s="268"/>
      <c r="P20" s="268"/>
      <c r="Q20" s="268"/>
      <c r="R20" s="268"/>
      <c r="S20" s="338">
        <v>0</v>
      </c>
      <c r="T20" s="405">
        <v>130</v>
      </c>
      <c r="U20" s="411" t="s">
        <v>145</v>
      </c>
      <c r="V20" s="594"/>
      <c r="W20" s="556" t="s">
        <v>1275</v>
      </c>
      <c r="X20" s="608"/>
    </row>
    <row r="21" spans="1:24" ht="45" x14ac:dyDescent="0.2">
      <c r="A21" s="3"/>
      <c r="B21" s="467"/>
      <c r="C21" s="468"/>
      <c r="D21" s="536"/>
      <c r="E21" s="406"/>
      <c r="F21" s="406"/>
      <c r="G21" s="406"/>
      <c r="H21" s="18" t="s">
        <v>612</v>
      </c>
      <c r="I21" s="20" t="s">
        <v>537</v>
      </c>
      <c r="J21" s="20" t="s">
        <v>947</v>
      </c>
      <c r="K21" s="211">
        <v>0</v>
      </c>
      <c r="L21" s="268"/>
      <c r="M21" s="268"/>
      <c r="N21" s="268"/>
      <c r="O21" s="268"/>
      <c r="P21" s="268"/>
      <c r="Q21" s="268"/>
      <c r="R21" s="268"/>
      <c r="S21" s="337"/>
      <c r="T21" s="405"/>
      <c r="U21" s="411"/>
      <c r="V21" s="596"/>
      <c r="W21" s="557"/>
      <c r="X21" s="608"/>
    </row>
    <row r="22" spans="1:24" ht="148.5" customHeight="1" thickBot="1" x14ac:dyDescent="0.3">
      <c r="A22" s="3"/>
      <c r="B22" s="15" t="s">
        <v>580</v>
      </c>
      <c r="C22" s="16" t="s">
        <v>448</v>
      </c>
      <c r="D22" s="53" t="s">
        <v>14</v>
      </c>
      <c r="E22" s="160" t="s">
        <v>74</v>
      </c>
      <c r="F22" s="161" t="s">
        <v>5</v>
      </c>
      <c r="G22" s="161" t="s">
        <v>1</v>
      </c>
      <c r="H22" s="28" t="s">
        <v>613</v>
      </c>
      <c r="I22" s="17" t="s">
        <v>537</v>
      </c>
      <c r="J22" s="53" t="s">
        <v>523</v>
      </c>
      <c r="K22" s="213">
        <v>0</v>
      </c>
      <c r="L22" s="270"/>
      <c r="M22" s="270"/>
      <c r="N22" s="270"/>
      <c r="O22" s="270"/>
      <c r="P22" s="270"/>
      <c r="Q22" s="270"/>
      <c r="R22" s="270"/>
      <c r="S22" s="213">
        <v>0</v>
      </c>
      <c r="T22" s="169">
        <v>0</v>
      </c>
      <c r="U22" s="170" t="s">
        <v>135</v>
      </c>
      <c r="V22" s="168"/>
      <c r="W22" s="317" t="s">
        <v>1275</v>
      </c>
    </row>
    <row r="23" spans="1:24" ht="95.25" hidden="1" thickBot="1" x14ac:dyDescent="0.3">
      <c r="B23" s="482" t="s">
        <v>21</v>
      </c>
      <c r="C23" s="552" t="s">
        <v>462</v>
      </c>
      <c r="D23" s="403" t="s">
        <v>14</v>
      </c>
      <c r="E23" s="403" t="s">
        <v>11</v>
      </c>
      <c r="F23" s="484" t="s">
        <v>5</v>
      </c>
      <c r="G23" s="484" t="s">
        <v>1</v>
      </c>
      <c r="H23" s="82" t="s">
        <v>614</v>
      </c>
      <c r="I23" s="83" t="s">
        <v>507</v>
      </c>
      <c r="J23" s="83" t="s">
        <v>508</v>
      </c>
      <c r="K23" s="214"/>
      <c r="L23" s="271"/>
      <c r="M23" s="271"/>
      <c r="N23" s="271"/>
      <c r="O23" s="271"/>
      <c r="P23" s="271"/>
      <c r="Q23" s="271"/>
      <c r="R23" s="271"/>
      <c r="S23" s="342">
        <f>SUM(S25:S32)</f>
        <v>46.536000000000001</v>
      </c>
      <c r="T23" s="401">
        <f>SUM(T25:T32)</f>
        <v>9146</v>
      </c>
      <c r="U23" s="403" t="s">
        <v>140</v>
      </c>
      <c r="V23" s="93" t="s">
        <v>1139</v>
      </c>
      <c r="W23" s="389"/>
    </row>
    <row r="24" spans="1:24" ht="79.5" hidden="1" thickBot="1" x14ac:dyDescent="0.3">
      <c r="B24" s="454"/>
      <c r="C24" s="553"/>
      <c r="D24" s="421"/>
      <c r="E24" s="421"/>
      <c r="F24" s="458"/>
      <c r="G24" s="458"/>
      <c r="H24" s="95" t="s">
        <v>615</v>
      </c>
      <c r="I24" s="96" t="s">
        <v>510</v>
      </c>
      <c r="J24" s="96" t="s">
        <v>509</v>
      </c>
      <c r="K24" s="215"/>
      <c r="L24" s="272"/>
      <c r="M24" s="272"/>
      <c r="N24" s="272"/>
      <c r="O24" s="272"/>
      <c r="P24" s="272"/>
      <c r="Q24" s="272"/>
      <c r="R24" s="272"/>
      <c r="S24" s="335"/>
      <c r="T24" s="419"/>
      <c r="U24" s="421"/>
      <c r="V24" s="94" t="s">
        <v>1138</v>
      </c>
      <c r="W24" s="390"/>
    </row>
    <row r="25" spans="1:24" ht="324.75" customHeight="1" x14ac:dyDescent="0.25">
      <c r="B25" s="10" t="s">
        <v>22</v>
      </c>
      <c r="C25" s="11" t="s">
        <v>217</v>
      </c>
      <c r="D25" s="43" t="s">
        <v>14</v>
      </c>
      <c r="E25" s="158" t="s">
        <v>474</v>
      </c>
      <c r="F25" s="158" t="s">
        <v>5</v>
      </c>
      <c r="G25" s="158" t="s">
        <v>1</v>
      </c>
      <c r="H25" s="13" t="s">
        <v>616</v>
      </c>
      <c r="I25" s="12" t="s">
        <v>537</v>
      </c>
      <c r="J25" s="58" t="s">
        <v>948</v>
      </c>
      <c r="K25" s="216" t="s">
        <v>1346</v>
      </c>
      <c r="L25" s="273"/>
      <c r="M25" s="273"/>
      <c r="N25" s="273"/>
      <c r="O25" s="273"/>
      <c r="P25" s="273"/>
      <c r="Q25" s="273"/>
      <c r="R25" s="273"/>
      <c r="S25" s="216" t="s">
        <v>1206</v>
      </c>
      <c r="T25" s="162">
        <v>36</v>
      </c>
      <c r="U25" s="158" t="s">
        <v>140</v>
      </c>
      <c r="V25" s="158" t="s">
        <v>1243</v>
      </c>
      <c r="W25" s="115" t="s">
        <v>1293</v>
      </c>
    </row>
    <row r="26" spans="1:24" ht="80.25" customHeight="1" x14ac:dyDescent="0.25">
      <c r="B26" s="34" t="s">
        <v>23</v>
      </c>
      <c r="C26" s="32" t="s">
        <v>218</v>
      </c>
      <c r="D26" s="33" t="s">
        <v>14</v>
      </c>
      <c r="E26" s="159" t="s">
        <v>476</v>
      </c>
      <c r="F26" s="159" t="s">
        <v>5</v>
      </c>
      <c r="G26" s="159" t="s">
        <v>1</v>
      </c>
      <c r="H26" s="18" t="s">
        <v>617</v>
      </c>
      <c r="I26" s="20" t="s">
        <v>537</v>
      </c>
      <c r="J26" s="20" t="s">
        <v>1014</v>
      </c>
      <c r="K26" s="211">
        <v>0</v>
      </c>
      <c r="L26" s="268"/>
      <c r="M26" s="268"/>
      <c r="N26" s="268"/>
      <c r="O26" s="268"/>
      <c r="P26" s="268"/>
      <c r="Q26" s="268"/>
      <c r="R26" s="268"/>
      <c r="S26" s="211">
        <v>0</v>
      </c>
      <c r="T26" s="165">
        <v>7500</v>
      </c>
      <c r="U26" s="166" t="s">
        <v>140</v>
      </c>
      <c r="V26" s="159"/>
      <c r="W26" s="320" t="s">
        <v>1276</v>
      </c>
    </row>
    <row r="27" spans="1:24" ht="409.5" x14ac:dyDescent="0.25">
      <c r="B27" s="34" t="s">
        <v>581</v>
      </c>
      <c r="C27" s="32" t="s">
        <v>219</v>
      </c>
      <c r="D27" s="33" t="s">
        <v>14</v>
      </c>
      <c r="E27" s="159" t="s">
        <v>216</v>
      </c>
      <c r="F27" s="159" t="s">
        <v>5</v>
      </c>
      <c r="G27" s="159" t="s">
        <v>1</v>
      </c>
      <c r="H27" s="18" t="s">
        <v>618</v>
      </c>
      <c r="I27" s="20" t="s">
        <v>537</v>
      </c>
      <c r="J27" s="59" t="s">
        <v>949</v>
      </c>
      <c r="K27" s="217" t="s">
        <v>1207</v>
      </c>
      <c r="L27" s="274"/>
      <c r="M27" s="274"/>
      <c r="N27" s="274"/>
      <c r="O27" s="274"/>
      <c r="P27" s="274"/>
      <c r="Q27" s="274"/>
      <c r="R27" s="274"/>
      <c r="S27" s="217" t="s">
        <v>1244</v>
      </c>
      <c r="T27" s="165">
        <v>1400</v>
      </c>
      <c r="U27" s="159" t="s">
        <v>140</v>
      </c>
      <c r="V27" s="159" t="s">
        <v>1243</v>
      </c>
      <c r="W27" s="101" t="s">
        <v>1277</v>
      </c>
    </row>
    <row r="28" spans="1:24" ht="38.25" customHeight="1" x14ac:dyDescent="0.2">
      <c r="A28" s="3"/>
      <c r="B28" s="467" t="s">
        <v>582</v>
      </c>
      <c r="C28" s="468" t="s">
        <v>220</v>
      </c>
      <c r="D28" s="536" t="s">
        <v>14</v>
      </c>
      <c r="E28" s="406" t="s">
        <v>449</v>
      </c>
      <c r="F28" s="406" t="s">
        <v>5</v>
      </c>
      <c r="G28" s="406" t="s">
        <v>1</v>
      </c>
      <c r="H28" s="18" t="s">
        <v>619</v>
      </c>
      <c r="I28" s="20" t="s">
        <v>537</v>
      </c>
      <c r="J28" s="44" t="s">
        <v>1006</v>
      </c>
      <c r="K28" s="212">
        <v>0</v>
      </c>
      <c r="L28" s="269"/>
      <c r="M28" s="269"/>
      <c r="N28" s="269"/>
      <c r="O28" s="269"/>
      <c r="P28" s="269"/>
      <c r="Q28" s="269"/>
      <c r="R28" s="269"/>
      <c r="S28" s="352">
        <v>0</v>
      </c>
      <c r="T28" s="405">
        <v>200</v>
      </c>
      <c r="U28" s="411" t="s">
        <v>140</v>
      </c>
      <c r="V28" s="411" t="s">
        <v>1245</v>
      </c>
      <c r="W28" s="400" t="s">
        <v>1294</v>
      </c>
      <c r="X28" s="608"/>
    </row>
    <row r="29" spans="1:24" ht="78" customHeight="1" x14ac:dyDescent="0.2">
      <c r="A29" s="3"/>
      <c r="B29" s="467"/>
      <c r="C29" s="468"/>
      <c r="D29" s="536"/>
      <c r="E29" s="406"/>
      <c r="F29" s="406"/>
      <c r="G29" s="406"/>
      <c r="H29" s="18" t="s">
        <v>621</v>
      </c>
      <c r="I29" s="20" t="s">
        <v>537</v>
      </c>
      <c r="J29" s="44" t="s">
        <v>1007</v>
      </c>
      <c r="K29" s="212" t="s">
        <v>1239</v>
      </c>
      <c r="L29" s="269"/>
      <c r="M29" s="269"/>
      <c r="N29" s="269"/>
      <c r="O29" s="269"/>
      <c r="P29" s="269"/>
      <c r="Q29" s="269"/>
      <c r="R29" s="269"/>
      <c r="S29" s="353"/>
      <c r="T29" s="405"/>
      <c r="U29" s="411"/>
      <c r="V29" s="411"/>
      <c r="W29" s="400"/>
      <c r="X29" s="608"/>
    </row>
    <row r="30" spans="1:24" ht="81.75" customHeight="1" x14ac:dyDescent="0.25">
      <c r="B30" s="34" t="s">
        <v>583</v>
      </c>
      <c r="C30" s="32" t="s">
        <v>221</v>
      </c>
      <c r="D30" s="20" t="s">
        <v>14</v>
      </c>
      <c r="E30" s="159" t="s">
        <v>477</v>
      </c>
      <c r="F30" s="159" t="s">
        <v>5</v>
      </c>
      <c r="G30" s="159" t="s">
        <v>1</v>
      </c>
      <c r="H30" s="18" t="s">
        <v>1008</v>
      </c>
      <c r="I30" s="20" t="s">
        <v>537</v>
      </c>
      <c r="J30" s="20" t="s">
        <v>950</v>
      </c>
      <c r="K30" s="211">
        <v>0</v>
      </c>
      <c r="L30" s="268"/>
      <c r="M30" s="268"/>
      <c r="N30" s="268"/>
      <c r="O30" s="268"/>
      <c r="P30" s="268"/>
      <c r="Q30" s="268"/>
      <c r="R30" s="268"/>
      <c r="S30" s="211">
        <v>0</v>
      </c>
      <c r="T30" s="165">
        <v>5</v>
      </c>
      <c r="U30" s="159" t="s">
        <v>140</v>
      </c>
      <c r="V30" s="159"/>
      <c r="W30" s="321" t="s">
        <v>1278</v>
      </c>
    </row>
    <row r="31" spans="1:24" ht="66.75" customHeight="1" x14ac:dyDescent="0.2">
      <c r="B31" s="467" t="s">
        <v>584</v>
      </c>
      <c r="C31" s="468" t="s">
        <v>222</v>
      </c>
      <c r="D31" s="536" t="s">
        <v>14</v>
      </c>
      <c r="E31" s="406" t="s">
        <v>477</v>
      </c>
      <c r="F31" s="406" t="s">
        <v>5</v>
      </c>
      <c r="G31" s="406" t="s">
        <v>1</v>
      </c>
      <c r="H31" s="18" t="s">
        <v>447</v>
      </c>
      <c r="I31" s="20" t="s">
        <v>537</v>
      </c>
      <c r="J31" s="20" t="s">
        <v>951</v>
      </c>
      <c r="K31" s="211">
        <v>1</v>
      </c>
      <c r="L31" s="268"/>
      <c r="M31" s="268"/>
      <c r="N31" s="268"/>
      <c r="O31" s="268"/>
      <c r="P31" s="268"/>
      <c r="Q31" s="268"/>
      <c r="R31" s="268"/>
      <c r="S31" s="338">
        <v>46.536000000000001</v>
      </c>
      <c r="T31" s="405">
        <v>5</v>
      </c>
      <c r="U31" s="411" t="s">
        <v>140</v>
      </c>
      <c r="V31" s="406" t="s">
        <v>1243</v>
      </c>
      <c r="W31" s="413" t="s">
        <v>1295</v>
      </c>
      <c r="X31" s="608"/>
    </row>
    <row r="32" spans="1:24" ht="122.25" customHeight="1" thickBot="1" x14ac:dyDescent="0.25">
      <c r="B32" s="440"/>
      <c r="C32" s="442"/>
      <c r="D32" s="462"/>
      <c r="E32" s="416"/>
      <c r="F32" s="416"/>
      <c r="G32" s="416"/>
      <c r="H32" s="27" t="s">
        <v>622</v>
      </c>
      <c r="I32" s="17" t="s">
        <v>537</v>
      </c>
      <c r="J32" s="53" t="s">
        <v>538</v>
      </c>
      <c r="K32" s="213">
        <v>1</v>
      </c>
      <c r="L32" s="270"/>
      <c r="M32" s="270"/>
      <c r="N32" s="270"/>
      <c r="O32" s="270"/>
      <c r="P32" s="270"/>
      <c r="Q32" s="270"/>
      <c r="R32" s="270"/>
      <c r="S32" s="346"/>
      <c r="T32" s="414"/>
      <c r="U32" s="412"/>
      <c r="V32" s="416"/>
      <c r="W32" s="374"/>
      <c r="X32" s="608"/>
    </row>
    <row r="33" spans="1:24" ht="48" hidden="1" thickBot="1" x14ac:dyDescent="0.3">
      <c r="B33" s="482" t="s">
        <v>28</v>
      </c>
      <c r="C33" s="483" t="s">
        <v>19</v>
      </c>
      <c r="D33" s="403" t="s">
        <v>20</v>
      </c>
      <c r="E33" s="403" t="s">
        <v>11</v>
      </c>
      <c r="F33" s="484" t="s">
        <v>5</v>
      </c>
      <c r="G33" s="484" t="s">
        <v>1</v>
      </c>
      <c r="H33" s="82" t="s">
        <v>623</v>
      </c>
      <c r="I33" s="83" t="s">
        <v>511</v>
      </c>
      <c r="J33" s="83" t="s">
        <v>514</v>
      </c>
      <c r="K33" s="214"/>
      <c r="L33" s="271"/>
      <c r="M33" s="271"/>
      <c r="N33" s="271"/>
      <c r="O33" s="271"/>
      <c r="P33" s="271"/>
      <c r="Q33" s="271"/>
      <c r="R33" s="271"/>
      <c r="S33" s="342">
        <f>SUM(S36:S42)</f>
        <v>361</v>
      </c>
      <c r="T33" s="401">
        <f>SUM(T36:T42)</f>
        <v>4927</v>
      </c>
      <c r="U33" s="403" t="s">
        <v>142</v>
      </c>
      <c r="V33" s="403" t="s">
        <v>1166</v>
      </c>
      <c r="W33" s="366"/>
    </row>
    <row r="34" spans="1:24" ht="51.75" hidden="1" customHeight="1" x14ac:dyDescent="0.25">
      <c r="B34" s="459"/>
      <c r="C34" s="460"/>
      <c r="D34" s="408"/>
      <c r="E34" s="408"/>
      <c r="F34" s="461"/>
      <c r="G34" s="461"/>
      <c r="H34" s="85" t="s">
        <v>624</v>
      </c>
      <c r="I34" s="86" t="s">
        <v>512</v>
      </c>
      <c r="J34" s="86" t="s">
        <v>515</v>
      </c>
      <c r="K34" s="218"/>
      <c r="L34" s="275"/>
      <c r="M34" s="275"/>
      <c r="N34" s="275"/>
      <c r="O34" s="275"/>
      <c r="P34" s="275"/>
      <c r="Q34" s="275"/>
      <c r="R34" s="275"/>
      <c r="S34" s="334"/>
      <c r="T34" s="407"/>
      <c r="U34" s="408"/>
      <c r="V34" s="408"/>
      <c r="W34" s="367"/>
    </row>
    <row r="35" spans="1:24" ht="63.75" hidden="1" thickBot="1" x14ac:dyDescent="0.3">
      <c r="B35" s="528"/>
      <c r="C35" s="529"/>
      <c r="D35" s="404"/>
      <c r="E35" s="404"/>
      <c r="F35" s="530"/>
      <c r="G35" s="530"/>
      <c r="H35" s="91" t="s">
        <v>625</v>
      </c>
      <c r="I35" s="92" t="s">
        <v>513</v>
      </c>
      <c r="J35" s="92" t="s">
        <v>516</v>
      </c>
      <c r="K35" s="219"/>
      <c r="L35" s="276"/>
      <c r="M35" s="276"/>
      <c r="N35" s="276"/>
      <c r="O35" s="276"/>
      <c r="P35" s="276"/>
      <c r="Q35" s="276"/>
      <c r="R35" s="276"/>
      <c r="S35" s="344"/>
      <c r="T35" s="402"/>
      <c r="U35" s="404"/>
      <c r="V35" s="90" t="s">
        <v>20</v>
      </c>
      <c r="W35" s="368"/>
    </row>
    <row r="36" spans="1:24" ht="45" x14ac:dyDescent="0.2">
      <c r="A36" s="51"/>
      <c r="B36" s="531" t="s">
        <v>29</v>
      </c>
      <c r="C36" s="532" t="s">
        <v>223</v>
      </c>
      <c r="D36" s="533" t="s">
        <v>20</v>
      </c>
      <c r="E36" s="410" t="s">
        <v>226</v>
      </c>
      <c r="F36" s="410" t="s">
        <v>5</v>
      </c>
      <c r="G36" s="410" t="s">
        <v>1</v>
      </c>
      <c r="H36" s="13" t="s">
        <v>626</v>
      </c>
      <c r="I36" s="12" t="s">
        <v>537</v>
      </c>
      <c r="J36" s="12" t="s">
        <v>952</v>
      </c>
      <c r="K36" s="210">
        <v>90</v>
      </c>
      <c r="L36" s="267"/>
      <c r="M36" s="267"/>
      <c r="N36" s="267"/>
      <c r="O36" s="267"/>
      <c r="P36" s="267"/>
      <c r="Q36" s="267"/>
      <c r="R36" s="267"/>
      <c r="S36" s="336">
        <v>361</v>
      </c>
      <c r="T36" s="409">
        <v>4900</v>
      </c>
      <c r="U36" s="410" t="s">
        <v>142</v>
      </c>
      <c r="V36" s="425"/>
      <c r="W36" s="391" t="s">
        <v>1279</v>
      </c>
      <c r="X36" s="608"/>
    </row>
    <row r="37" spans="1:24" ht="30" x14ac:dyDescent="0.2">
      <c r="A37" s="6"/>
      <c r="B37" s="467"/>
      <c r="C37" s="468"/>
      <c r="D37" s="469"/>
      <c r="E37" s="406"/>
      <c r="F37" s="406"/>
      <c r="G37" s="406"/>
      <c r="H37" s="18" t="s">
        <v>627</v>
      </c>
      <c r="I37" s="20" t="s">
        <v>537</v>
      </c>
      <c r="J37" s="20" t="s">
        <v>953</v>
      </c>
      <c r="K37" s="211">
        <v>118</v>
      </c>
      <c r="L37" s="268"/>
      <c r="M37" s="268"/>
      <c r="N37" s="268"/>
      <c r="O37" s="268"/>
      <c r="P37" s="268"/>
      <c r="Q37" s="268"/>
      <c r="R37" s="268"/>
      <c r="S37" s="341"/>
      <c r="T37" s="405"/>
      <c r="U37" s="406"/>
      <c r="V37" s="423"/>
      <c r="W37" s="392"/>
      <c r="X37" s="608"/>
    </row>
    <row r="38" spans="1:24" ht="30" x14ac:dyDescent="0.2">
      <c r="A38" s="6"/>
      <c r="B38" s="467"/>
      <c r="C38" s="468"/>
      <c r="D38" s="469"/>
      <c r="E38" s="406"/>
      <c r="F38" s="406"/>
      <c r="G38" s="406"/>
      <c r="H38" s="18" t="s">
        <v>628</v>
      </c>
      <c r="I38" s="20" t="s">
        <v>537</v>
      </c>
      <c r="J38" s="20" t="s">
        <v>954</v>
      </c>
      <c r="K38" s="211">
        <v>11</v>
      </c>
      <c r="L38" s="268"/>
      <c r="M38" s="268"/>
      <c r="N38" s="268"/>
      <c r="O38" s="268"/>
      <c r="P38" s="268"/>
      <c r="Q38" s="268"/>
      <c r="R38" s="268"/>
      <c r="S38" s="337"/>
      <c r="T38" s="405"/>
      <c r="U38" s="406"/>
      <c r="V38" s="417"/>
      <c r="W38" s="381"/>
      <c r="X38" s="608"/>
    </row>
    <row r="39" spans="1:24" ht="27.75" x14ac:dyDescent="0.2">
      <c r="A39" s="6"/>
      <c r="B39" s="467" t="s">
        <v>33</v>
      </c>
      <c r="C39" s="468" t="s">
        <v>224</v>
      </c>
      <c r="D39" s="469" t="s">
        <v>20</v>
      </c>
      <c r="E39" s="406" t="s">
        <v>225</v>
      </c>
      <c r="F39" s="406" t="s">
        <v>5</v>
      </c>
      <c r="G39" s="406" t="s">
        <v>1</v>
      </c>
      <c r="H39" s="18" t="s">
        <v>1009</v>
      </c>
      <c r="I39" s="20" t="s">
        <v>537</v>
      </c>
      <c r="J39" s="20" t="s">
        <v>1010</v>
      </c>
      <c r="K39" s="211">
        <v>0</v>
      </c>
      <c r="L39" s="268"/>
      <c r="M39" s="268"/>
      <c r="N39" s="268"/>
      <c r="O39" s="268"/>
      <c r="P39" s="268"/>
      <c r="Q39" s="268"/>
      <c r="R39" s="268"/>
      <c r="S39" s="338">
        <v>0</v>
      </c>
      <c r="T39" s="405">
        <v>8</v>
      </c>
      <c r="U39" s="406" t="s">
        <v>140</v>
      </c>
      <c r="V39" s="406"/>
      <c r="W39" s="380" t="s">
        <v>1279</v>
      </c>
      <c r="X39" s="608"/>
    </row>
    <row r="40" spans="1:24" ht="30" x14ac:dyDescent="0.2">
      <c r="A40" s="6"/>
      <c r="B40" s="467"/>
      <c r="C40" s="468"/>
      <c r="D40" s="469"/>
      <c r="E40" s="406"/>
      <c r="F40" s="406"/>
      <c r="G40" s="406"/>
      <c r="H40" s="18" t="s">
        <v>629</v>
      </c>
      <c r="I40" s="20" t="s">
        <v>539</v>
      </c>
      <c r="J40" s="20" t="s">
        <v>517</v>
      </c>
      <c r="K40" s="211">
        <v>13</v>
      </c>
      <c r="L40" s="268"/>
      <c r="M40" s="268"/>
      <c r="N40" s="268"/>
      <c r="O40" s="268"/>
      <c r="P40" s="268"/>
      <c r="Q40" s="268"/>
      <c r="R40" s="268"/>
      <c r="S40" s="337"/>
      <c r="T40" s="405"/>
      <c r="U40" s="406"/>
      <c r="V40" s="406"/>
      <c r="W40" s="381"/>
      <c r="X40" s="608"/>
    </row>
    <row r="41" spans="1:24" ht="45" x14ac:dyDescent="0.25">
      <c r="A41" s="57"/>
      <c r="B41" s="34" t="s">
        <v>35</v>
      </c>
      <c r="C41" s="32" t="s">
        <v>227</v>
      </c>
      <c r="D41" s="33" t="s">
        <v>20</v>
      </c>
      <c r="E41" s="159" t="s">
        <v>225</v>
      </c>
      <c r="F41" s="159" t="s">
        <v>5</v>
      </c>
      <c r="G41" s="159" t="s">
        <v>1</v>
      </c>
      <c r="H41" s="18" t="s">
        <v>630</v>
      </c>
      <c r="I41" s="20" t="s">
        <v>537</v>
      </c>
      <c r="J41" s="20" t="s">
        <v>1076</v>
      </c>
      <c r="K41" s="211">
        <v>0</v>
      </c>
      <c r="L41" s="268"/>
      <c r="M41" s="268"/>
      <c r="N41" s="268"/>
      <c r="O41" s="268"/>
      <c r="P41" s="268"/>
      <c r="Q41" s="268"/>
      <c r="R41" s="268"/>
      <c r="S41" s="211">
        <v>0</v>
      </c>
      <c r="T41" s="165">
        <v>16</v>
      </c>
      <c r="U41" s="159" t="s">
        <v>140</v>
      </c>
      <c r="V41" s="159"/>
      <c r="W41" s="320" t="s">
        <v>1278</v>
      </c>
    </row>
    <row r="42" spans="1:24" ht="30.75" thickBot="1" x14ac:dyDescent="0.3">
      <c r="A42" s="6"/>
      <c r="B42" s="34" t="s">
        <v>585</v>
      </c>
      <c r="C42" s="32" t="s">
        <v>493</v>
      </c>
      <c r="D42" s="33" t="s">
        <v>20</v>
      </c>
      <c r="E42" s="159" t="s">
        <v>225</v>
      </c>
      <c r="F42" s="159" t="s">
        <v>5</v>
      </c>
      <c r="G42" s="159" t="s">
        <v>1</v>
      </c>
      <c r="H42" s="18" t="s">
        <v>631</v>
      </c>
      <c r="I42" s="20" t="s">
        <v>537</v>
      </c>
      <c r="J42" s="20" t="s">
        <v>518</v>
      </c>
      <c r="K42" s="211">
        <v>0</v>
      </c>
      <c r="L42" s="268"/>
      <c r="M42" s="268"/>
      <c r="N42" s="268"/>
      <c r="O42" s="268"/>
      <c r="P42" s="268"/>
      <c r="Q42" s="268"/>
      <c r="R42" s="268"/>
      <c r="S42" s="211">
        <v>0</v>
      </c>
      <c r="T42" s="165">
        <v>3</v>
      </c>
      <c r="U42" s="159" t="s">
        <v>140</v>
      </c>
      <c r="V42" s="160"/>
      <c r="W42" s="320" t="s">
        <v>1275</v>
      </c>
    </row>
    <row r="43" spans="1:24" ht="95.25" hidden="1" thickBot="1" x14ac:dyDescent="0.3">
      <c r="A43" s="56"/>
      <c r="B43" s="108">
        <v>2</v>
      </c>
      <c r="C43" s="109" t="s">
        <v>24</v>
      </c>
      <c r="D43" s="110" t="s">
        <v>25</v>
      </c>
      <c r="E43" s="110" t="s">
        <v>11</v>
      </c>
      <c r="F43" s="111" t="s">
        <v>5</v>
      </c>
      <c r="G43" s="111" t="s">
        <v>1</v>
      </c>
      <c r="H43" s="112" t="s">
        <v>632</v>
      </c>
      <c r="I43" s="111" t="s">
        <v>522</v>
      </c>
      <c r="J43" s="111" t="s">
        <v>519</v>
      </c>
      <c r="K43" s="220"/>
      <c r="L43" s="277"/>
      <c r="M43" s="277"/>
      <c r="N43" s="277"/>
      <c r="O43" s="277"/>
      <c r="P43" s="277"/>
      <c r="Q43" s="277"/>
      <c r="R43" s="277"/>
      <c r="S43" s="247">
        <f>S44+S53</f>
        <v>91.1</v>
      </c>
      <c r="T43" s="113">
        <f>T44+T53</f>
        <v>7957</v>
      </c>
      <c r="U43" s="114" t="s">
        <v>140</v>
      </c>
      <c r="V43" s="114" t="s">
        <v>1167</v>
      </c>
      <c r="W43" s="323"/>
    </row>
    <row r="44" spans="1:24" ht="189.75" hidden="1" thickBot="1" x14ac:dyDescent="0.3">
      <c r="B44" s="102" t="s">
        <v>45</v>
      </c>
      <c r="C44" s="103" t="s">
        <v>26</v>
      </c>
      <c r="D44" s="88" t="s">
        <v>25</v>
      </c>
      <c r="E44" s="88" t="s">
        <v>11</v>
      </c>
      <c r="F44" s="104" t="s">
        <v>5</v>
      </c>
      <c r="G44" s="104" t="s">
        <v>1</v>
      </c>
      <c r="H44" s="105" t="s">
        <v>633</v>
      </c>
      <c r="I44" s="106" t="s">
        <v>17</v>
      </c>
      <c r="J44" s="106" t="s">
        <v>520</v>
      </c>
      <c r="K44" s="221"/>
      <c r="L44" s="278"/>
      <c r="M44" s="278"/>
      <c r="N44" s="278"/>
      <c r="O44" s="278"/>
      <c r="P44" s="278"/>
      <c r="Q44" s="278"/>
      <c r="R44" s="278"/>
      <c r="S44" s="249">
        <f>SUM(S45:S52)</f>
        <v>85.6</v>
      </c>
      <c r="T44" s="107">
        <f>SUM(T45:T52)</f>
        <v>6522</v>
      </c>
      <c r="U44" s="88" t="s">
        <v>140</v>
      </c>
      <c r="V44" s="88" t="s">
        <v>1140</v>
      </c>
      <c r="W44" s="324"/>
    </row>
    <row r="45" spans="1:24" ht="106.5" customHeight="1" x14ac:dyDescent="0.25">
      <c r="B45" s="10" t="s">
        <v>46</v>
      </c>
      <c r="C45" s="11" t="s">
        <v>228</v>
      </c>
      <c r="D45" s="43" t="s">
        <v>25</v>
      </c>
      <c r="E45" s="158" t="s">
        <v>451</v>
      </c>
      <c r="F45" s="158" t="s">
        <v>5</v>
      </c>
      <c r="G45" s="158" t="s">
        <v>1</v>
      </c>
      <c r="H45" s="13" t="s">
        <v>699</v>
      </c>
      <c r="I45" s="12" t="s">
        <v>537</v>
      </c>
      <c r="J45" s="12" t="s">
        <v>1347</v>
      </c>
      <c r="K45" s="210">
        <v>0</v>
      </c>
      <c r="L45" s="267"/>
      <c r="M45" s="267"/>
      <c r="N45" s="267"/>
      <c r="O45" s="267"/>
      <c r="P45" s="267"/>
      <c r="Q45" s="267"/>
      <c r="R45" s="267"/>
      <c r="S45" s="210">
        <v>0</v>
      </c>
      <c r="T45" s="162">
        <f>2+250</f>
        <v>252</v>
      </c>
      <c r="U45" s="158" t="s">
        <v>140</v>
      </c>
      <c r="V45" s="158"/>
      <c r="W45" s="325" t="s">
        <v>1275</v>
      </c>
    </row>
    <row r="46" spans="1:24" ht="53.25" customHeight="1" x14ac:dyDescent="0.2">
      <c r="B46" s="467" t="s">
        <v>53</v>
      </c>
      <c r="C46" s="468" t="s">
        <v>235</v>
      </c>
      <c r="D46" s="469" t="s">
        <v>25</v>
      </c>
      <c r="E46" s="406" t="s">
        <v>450</v>
      </c>
      <c r="F46" s="406" t="s">
        <v>5</v>
      </c>
      <c r="G46" s="406" t="s">
        <v>1</v>
      </c>
      <c r="H46" s="18" t="s">
        <v>634</v>
      </c>
      <c r="I46" s="20" t="s">
        <v>537</v>
      </c>
      <c r="J46" s="20" t="s">
        <v>524</v>
      </c>
      <c r="K46" s="211">
        <v>0</v>
      </c>
      <c r="L46" s="268"/>
      <c r="M46" s="268"/>
      <c r="N46" s="268"/>
      <c r="O46" s="268"/>
      <c r="P46" s="268"/>
      <c r="Q46" s="268"/>
      <c r="R46" s="268"/>
      <c r="S46" s="338">
        <v>0</v>
      </c>
      <c r="T46" s="405">
        <v>200</v>
      </c>
      <c r="U46" s="406" t="s">
        <v>139</v>
      </c>
      <c r="V46" s="406"/>
      <c r="W46" s="382" t="s">
        <v>1275</v>
      </c>
      <c r="X46" s="608"/>
    </row>
    <row r="47" spans="1:24" ht="52.5" customHeight="1" x14ac:dyDescent="0.2">
      <c r="B47" s="467"/>
      <c r="C47" s="468"/>
      <c r="D47" s="469"/>
      <c r="E47" s="406"/>
      <c r="F47" s="406"/>
      <c r="G47" s="406"/>
      <c r="H47" s="18" t="s">
        <v>635</v>
      </c>
      <c r="I47" s="20" t="s">
        <v>537</v>
      </c>
      <c r="J47" s="20" t="s">
        <v>521</v>
      </c>
      <c r="K47" s="211">
        <v>0</v>
      </c>
      <c r="L47" s="268"/>
      <c r="M47" s="268"/>
      <c r="N47" s="268"/>
      <c r="O47" s="268"/>
      <c r="P47" s="268"/>
      <c r="Q47" s="268"/>
      <c r="R47" s="268"/>
      <c r="S47" s="337"/>
      <c r="T47" s="405"/>
      <c r="U47" s="406"/>
      <c r="V47" s="406"/>
      <c r="W47" s="382"/>
      <c r="X47" s="608"/>
    </row>
    <row r="48" spans="1:24" ht="120" x14ac:dyDescent="0.25">
      <c r="B48" s="34" t="s">
        <v>586</v>
      </c>
      <c r="C48" s="32" t="s">
        <v>229</v>
      </c>
      <c r="D48" s="33" t="s">
        <v>25</v>
      </c>
      <c r="E48" s="159" t="s">
        <v>452</v>
      </c>
      <c r="F48" s="159" t="s">
        <v>5</v>
      </c>
      <c r="G48" s="159" t="s">
        <v>1</v>
      </c>
      <c r="H48" s="18" t="s">
        <v>636</v>
      </c>
      <c r="I48" s="20" t="s">
        <v>537</v>
      </c>
      <c r="J48" s="20" t="s">
        <v>1175</v>
      </c>
      <c r="K48" s="211">
        <v>0</v>
      </c>
      <c r="L48" s="268"/>
      <c r="M48" s="268"/>
      <c r="N48" s="268"/>
      <c r="O48" s="268"/>
      <c r="P48" s="268"/>
      <c r="Q48" s="268"/>
      <c r="R48" s="268"/>
      <c r="S48" s="211">
        <v>0</v>
      </c>
      <c r="T48" s="165">
        <v>2300</v>
      </c>
      <c r="U48" s="159" t="s">
        <v>140</v>
      </c>
      <c r="V48" s="159"/>
      <c r="W48" s="320" t="s">
        <v>1275</v>
      </c>
    </row>
    <row r="49" spans="1:24" ht="120" x14ac:dyDescent="0.25">
      <c r="B49" s="34" t="s">
        <v>587</v>
      </c>
      <c r="C49" s="32" t="s">
        <v>478</v>
      </c>
      <c r="D49" s="20" t="s">
        <v>25</v>
      </c>
      <c r="E49" s="159" t="s">
        <v>452</v>
      </c>
      <c r="F49" s="159" t="s">
        <v>5</v>
      </c>
      <c r="G49" s="159" t="s">
        <v>1</v>
      </c>
      <c r="H49" s="18" t="s">
        <v>955</v>
      </c>
      <c r="I49" s="20" t="s">
        <v>537</v>
      </c>
      <c r="J49" s="20" t="s">
        <v>1176</v>
      </c>
      <c r="K49" s="211">
        <v>0</v>
      </c>
      <c r="L49" s="268"/>
      <c r="M49" s="268"/>
      <c r="N49" s="268"/>
      <c r="O49" s="268"/>
      <c r="P49" s="268"/>
      <c r="Q49" s="268"/>
      <c r="R49" s="268"/>
      <c r="S49" s="211">
        <v>0</v>
      </c>
      <c r="T49" s="165">
        <v>2900</v>
      </c>
      <c r="U49" s="159" t="s">
        <v>140</v>
      </c>
      <c r="V49" s="159"/>
      <c r="W49" s="320" t="s">
        <v>1275</v>
      </c>
    </row>
    <row r="50" spans="1:24" ht="120" x14ac:dyDescent="0.25">
      <c r="B50" s="34" t="s">
        <v>588</v>
      </c>
      <c r="C50" s="32" t="s">
        <v>1011</v>
      </c>
      <c r="D50" s="33" t="s">
        <v>25</v>
      </c>
      <c r="E50" s="159" t="s">
        <v>452</v>
      </c>
      <c r="F50" s="159" t="s">
        <v>5</v>
      </c>
      <c r="G50" s="159" t="s">
        <v>1</v>
      </c>
      <c r="H50" s="18" t="s">
        <v>1012</v>
      </c>
      <c r="I50" s="20" t="s">
        <v>537</v>
      </c>
      <c r="J50" s="20" t="s">
        <v>956</v>
      </c>
      <c r="K50" s="211">
        <v>0</v>
      </c>
      <c r="L50" s="268"/>
      <c r="M50" s="268"/>
      <c r="N50" s="268"/>
      <c r="O50" s="268"/>
      <c r="P50" s="268"/>
      <c r="Q50" s="268"/>
      <c r="R50" s="268"/>
      <c r="S50" s="211">
        <v>0</v>
      </c>
      <c r="T50" s="165">
        <v>120</v>
      </c>
      <c r="U50" s="159" t="s">
        <v>140</v>
      </c>
      <c r="V50" s="159"/>
      <c r="W50" s="320" t="s">
        <v>1275</v>
      </c>
    </row>
    <row r="51" spans="1:24" ht="56.25" customHeight="1" x14ac:dyDescent="0.25">
      <c r="B51" s="34" t="s">
        <v>589</v>
      </c>
      <c r="C51" s="32" t="s">
        <v>230</v>
      </c>
      <c r="D51" s="20" t="s">
        <v>32</v>
      </c>
      <c r="E51" s="159" t="s">
        <v>1013</v>
      </c>
      <c r="F51" s="159" t="s">
        <v>5</v>
      </c>
      <c r="G51" s="159" t="s">
        <v>1</v>
      </c>
      <c r="H51" s="18" t="s">
        <v>701</v>
      </c>
      <c r="I51" s="20" t="s">
        <v>537</v>
      </c>
      <c r="J51" s="20" t="s">
        <v>1212</v>
      </c>
      <c r="K51" s="211">
        <v>2</v>
      </c>
      <c r="L51" s="268"/>
      <c r="M51" s="268"/>
      <c r="N51" s="268"/>
      <c r="O51" s="268"/>
      <c r="P51" s="268"/>
      <c r="Q51" s="268"/>
      <c r="R51" s="268"/>
      <c r="S51" s="211">
        <v>85.6</v>
      </c>
      <c r="T51" s="165">
        <v>150</v>
      </c>
      <c r="U51" s="159" t="s">
        <v>140</v>
      </c>
      <c r="V51" s="159" t="s">
        <v>32</v>
      </c>
      <c r="W51" s="101" t="s">
        <v>1296</v>
      </c>
    </row>
    <row r="52" spans="1:24" ht="83.25" customHeight="1" thickBot="1" x14ac:dyDescent="0.3">
      <c r="B52" s="34" t="s">
        <v>590</v>
      </c>
      <c r="C52" s="32" t="s">
        <v>1173</v>
      </c>
      <c r="D52" s="20" t="s">
        <v>32</v>
      </c>
      <c r="E52" s="159" t="s">
        <v>1037</v>
      </c>
      <c r="F52" s="159" t="s">
        <v>5</v>
      </c>
      <c r="G52" s="159" t="s">
        <v>1</v>
      </c>
      <c r="H52" s="18" t="s">
        <v>1038</v>
      </c>
      <c r="I52" s="20" t="s">
        <v>537</v>
      </c>
      <c r="J52" s="20" t="s">
        <v>1178</v>
      </c>
      <c r="K52" s="211">
        <v>0</v>
      </c>
      <c r="L52" s="268"/>
      <c r="M52" s="268"/>
      <c r="N52" s="268"/>
      <c r="O52" s="268"/>
      <c r="P52" s="268"/>
      <c r="Q52" s="268"/>
      <c r="R52" s="268"/>
      <c r="S52" s="211">
        <v>0</v>
      </c>
      <c r="T52" s="165">
        <v>600</v>
      </c>
      <c r="U52" s="159" t="s">
        <v>140</v>
      </c>
      <c r="V52" s="159"/>
      <c r="W52" s="320" t="s">
        <v>1278</v>
      </c>
    </row>
    <row r="53" spans="1:24" ht="79.5" hidden="1" thickBot="1" x14ac:dyDescent="0.3">
      <c r="B53" s="102" t="s">
        <v>59</v>
      </c>
      <c r="C53" s="103" t="s">
        <v>27</v>
      </c>
      <c r="D53" s="88" t="s">
        <v>25</v>
      </c>
      <c r="E53" s="88" t="s">
        <v>11</v>
      </c>
      <c r="F53" s="104" t="s">
        <v>5</v>
      </c>
      <c r="G53" s="104" t="s">
        <v>1</v>
      </c>
      <c r="H53" s="105" t="s">
        <v>637</v>
      </c>
      <c r="I53" s="106" t="s">
        <v>527</v>
      </c>
      <c r="J53" s="106" t="s">
        <v>528</v>
      </c>
      <c r="K53" s="221"/>
      <c r="L53" s="278"/>
      <c r="M53" s="278"/>
      <c r="N53" s="278"/>
      <c r="O53" s="278"/>
      <c r="P53" s="278"/>
      <c r="Q53" s="278"/>
      <c r="R53" s="278"/>
      <c r="S53" s="249">
        <f>SUM(S54:S61)</f>
        <v>5.5</v>
      </c>
      <c r="T53" s="107">
        <f>SUM(T54:T61)</f>
        <v>1435</v>
      </c>
      <c r="U53" s="88" t="s">
        <v>140</v>
      </c>
      <c r="V53" s="88" t="s">
        <v>1013</v>
      </c>
      <c r="W53" s="314"/>
    </row>
    <row r="54" spans="1:24" ht="120" x14ac:dyDescent="0.25">
      <c r="A54" s="51"/>
      <c r="B54" s="10" t="s">
        <v>63</v>
      </c>
      <c r="C54" s="11" t="s">
        <v>231</v>
      </c>
      <c r="D54" s="43" t="s">
        <v>14</v>
      </c>
      <c r="E54" s="158" t="s">
        <v>453</v>
      </c>
      <c r="F54" s="158" t="s">
        <v>5</v>
      </c>
      <c r="G54" s="158" t="s">
        <v>1</v>
      </c>
      <c r="H54" s="13" t="s">
        <v>608</v>
      </c>
      <c r="I54" s="12" t="s">
        <v>537</v>
      </c>
      <c r="J54" s="12" t="s">
        <v>525</v>
      </c>
      <c r="K54" s="210">
        <v>0</v>
      </c>
      <c r="L54" s="267"/>
      <c r="M54" s="267"/>
      <c r="N54" s="267"/>
      <c r="O54" s="267"/>
      <c r="P54" s="267"/>
      <c r="Q54" s="267"/>
      <c r="R54" s="267"/>
      <c r="S54" s="210">
        <v>0</v>
      </c>
      <c r="T54" s="162">
        <v>15</v>
      </c>
      <c r="U54" s="158" t="s">
        <v>135</v>
      </c>
      <c r="V54" s="158"/>
      <c r="W54" s="325" t="s">
        <v>1275</v>
      </c>
    </row>
    <row r="55" spans="1:24" ht="60" customHeight="1" x14ac:dyDescent="0.2">
      <c r="A55" s="6"/>
      <c r="B55" s="440" t="s">
        <v>67</v>
      </c>
      <c r="C55" s="468" t="s">
        <v>236</v>
      </c>
      <c r="D55" s="469" t="s">
        <v>25</v>
      </c>
      <c r="E55" s="406" t="s">
        <v>454</v>
      </c>
      <c r="F55" s="406" t="s">
        <v>5</v>
      </c>
      <c r="G55" s="406" t="s">
        <v>1</v>
      </c>
      <c r="H55" s="18" t="s">
        <v>447</v>
      </c>
      <c r="I55" s="20" t="s">
        <v>537</v>
      </c>
      <c r="J55" s="20" t="s">
        <v>960</v>
      </c>
      <c r="K55" s="211" t="s">
        <v>1263</v>
      </c>
      <c r="L55" s="268"/>
      <c r="M55" s="268"/>
      <c r="N55" s="268"/>
      <c r="O55" s="268"/>
      <c r="P55" s="268"/>
      <c r="Q55" s="268"/>
      <c r="R55" s="268"/>
      <c r="S55" s="338">
        <v>5.5</v>
      </c>
      <c r="T55" s="405">
        <v>70</v>
      </c>
      <c r="U55" s="406" t="s">
        <v>145</v>
      </c>
      <c r="V55" s="406" t="s">
        <v>25</v>
      </c>
      <c r="W55" s="413" t="s">
        <v>1280</v>
      </c>
      <c r="X55" s="608"/>
    </row>
    <row r="56" spans="1:24" ht="68.25" customHeight="1" x14ac:dyDescent="0.2">
      <c r="A56" s="6"/>
      <c r="B56" s="441"/>
      <c r="C56" s="468"/>
      <c r="D56" s="469"/>
      <c r="E56" s="406"/>
      <c r="F56" s="406"/>
      <c r="G56" s="406"/>
      <c r="H56" s="18" t="s">
        <v>638</v>
      </c>
      <c r="I56" s="20" t="s">
        <v>537</v>
      </c>
      <c r="J56" s="20" t="s">
        <v>961</v>
      </c>
      <c r="K56" s="211">
        <v>23</v>
      </c>
      <c r="L56" s="268"/>
      <c r="M56" s="268"/>
      <c r="N56" s="268"/>
      <c r="O56" s="268"/>
      <c r="P56" s="268"/>
      <c r="Q56" s="268"/>
      <c r="R56" s="268"/>
      <c r="S56" s="337"/>
      <c r="T56" s="405"/>
      <c r="U56" s="406"/>
      <c r="V56" s="406"/>
      <c r="W56" s="413"/>
      <c r="X56" s="608"/>
    </row>
    <row r="57" spans="1:24" ht="69.75" customHeight="1" x14ac:dyDescent="0.25">
      <c r="A57" s="6"/>
      <c r="B57" s="34" t="s">
        <v>69</v>
      </c>
      <c r="C57" s="32" t="s">
        <v>237</v>
      </c>
      <c r="D57" s="33" t="s">
        <v>38</v>
      </c>
      <c r="E57" s="159" t="s">
        <v>450</v>
      </c>
      <c r="F57" s="159" t="s">
        <v>5</v>
      </c>
      <c r="G57" s="159" t="s">
        <v>1</v>
      </c>
      <c r="H57" s="18" t="s">
        <v>639</v>
      </c>
      <c r="I57" s="20" t="s">
        <v>537</v>
      </c>
      <c r="J57" s="20" t="s">
        <v>1213</v>
      </c>
      <c r="K57" s="211">
        <v>0</v>
      </c>
      <c r="L57" s="268"/>
      <c r="M57" s="268"/>
      <c r="N57" s="268"/>
      <c r="O57" s="268"/>
      <c r="P57" s="268"/>
      <c r="Q57" s="268"/>
      <c r="R57" s="268"/>
      <c r="S57" s="211">
        <v>0</v>
      </c>
      <c r="T57" s="165">
        <v>100</v>
      </c>
      <c r="U57" s="159" t="s">
        <v>135</v>
      </c>
      <c r="V57" s="159"/>
      <c r="W57" s="101" t="s">
        <v>1297</v>
      </c>
    </row>
    <row r="58" spans="1:24" ht="105" x14ac:dyDescent="0.25">
      <c r="A58" s="6"/>
      <c r="B58" s="34" t="s">
        <v>591</v>
      </c>
      <c r="C58" s="32" t="s">
        <v>238</v>
      </c>
      <c r="D58" s="33" t="s">
        <v>25</v>
      </c>
      <c r="E58" s="159" t="s">
        <v>984</v>
      </c>
      <c r="F58" s="159" t="s">
        <v>5</v>
      </c>
      <c r="G58" s="159" t="s">
        <v>1</v>
      </c>
      <c r="H58" s="18" t="s">
        <v>640</v>
      </c>
      <c r="I58" s="20" t="s">
        <v>537</v>
      </c>
      <c r="J58" s="20" t="s">
        <v>1015</v>
      </c>
      <c r="K58" s="211">
        <v>0</v>
      </c>
      <c r="L58" s="268"/>
      <c r="M58" s="268"/>
      <c r="N58" s="268"/>
      <c r="O58" s="268"/>
      <c r="P58" s="268"/>
      <c r="Q58" s="268"/>
      <c r="R58" s="268"/>
      <c r="S58" s="211">
        <v>0</v>
      </c>
      <c r="T58" s="165">
        <v>420</v>
      </c>
      <c r="U58" s="159" t="s">
        <v>140</v>
      </c>
      <c r="V58" s="159"/>
      <c r="W58" s="101" t="s">
        <v>1298</v>
      </c>
    </row>
    <row r="59" spans="1:24" ht="45" x14ac:dyDescent="0.25">
      <c r="A59" s="6"/>
      <c r="B59" s="34" t="s">
        <v>592</v>
      </c>
      <c r="C59" s="32" t="s">
        <v>239</v>
      </c>
      <c r="D59" s="20" t="s">
        <v>25</v>
      </c>
      <c r="E59" s="159" t="s">
        <v>240</v>
      </c>
      <c r="F59" s="159" t="s">
        <v>5</v>
      </c>
      <c r="G59" s="159" t="s">
        <v>1</v>
      </c>
      <c r="H59" s="18" t="s">
        <v>641</v>
      </c>
      <c r="I59" s="20" t="s">
        <v>540</v>
      </c>
      <c r="J59" s="20" t="s">
        <v>1214</v>
      </c>
      <c r="K59" s="211">
        <v>18</v>
      </c>
      <c r="L59" s="268"/>
      <c r="M59" s="268"/>
      <c r="N59" s="268"/>
      <c r="O59" s="268"/>
      <c r="P59" s="268"/>
      <c r="Q59" s="268"/>
      <c r="R59" s="268"/>
      <c r="S59" s="211">
        <v>0</v>
      </c>
      <c r="T59" s="165">
        <v>0</v>
      </c>
      <c r="U59" s="159" t="s">
        <v>145</v>
      </c>
      <c r="V59" s="159" t="s">
        <v>25</v>
      </c>
      <c r="W59" s="320" t="s">
        <v>1274</v>
      </c>
    </row>
    <row r="60" spans="1:24" ht="45" x14ac:dyDescent="0.25">
      <c r="A60" s="6"/>
      <c r="B60" s="34" t="s">
        <v>593</v>
      </c>
      <c r="C60" s="32" t="s">
        <v>234</v>
      </c>
      <c r="D60" s="33" t="s">
        <v>25</v>
      </c>
      <c r="E60" s="159" t="s">
        <v>455</v>
      </c>
      <c r="F60" s="159" t="s">
        <v>5</v>
      </c>
      <c r="G60" s="159" t="s">
        <v>1</v>
      </c>
      <c r="H60" s="18" t="s">
        <v>642</v>
      </c>
      <c r="I60" s="20" t="s">
        <v>537</v>
      </c>
      <c r="J60" s="20" t="s">
        <v>1213</v>
      </c>
      <c r="K60" s="211">
        <v>0</v>
      </c>
      <c r="L60" s="268"/>
      <c r="M60" s="268"/>
      <c r="N60" s="268"/>
      <c r="O60" s="268"/>
      <c r="P60" s="268"/>
      <c r="Q60" s="268"/>
      <c r="R60" s="268"/>
      <c r="S60" s="211">
        <v>0</v>
      </c>
      <c r="T60" s="165">
        <v>100</v>
      </c>
      <c r="U60" s="159" t="s">
        <v>135</v>
      </c>
      <c r="V60" s="159"/>
      <c r="W60" s="320" t="s">
        <v>1281</v>
      </c>
    </row>
    <row r="61" spans="1:24" ht="146.25" customHeight="1" thickBot="1" x14ac:dyDescent="0.3">
      <c r="A61" s="52"/>
      <c r="B61" s="15" t="s">
        <v>594</v>
      </c>
      <c r="C61" s="16" t="s">
        <v>1027</v>
      </c>
      <c r="D61" s="30" t="s">
        <v>25</v>
      </c>
      <c r="E61" s="160" t="s">
        <v>449</v>
      </c>
      <c r="F61" s="160" t="s">
        <v>5</v>
      </c>
      <c r="G61" s="160" t="s">
        <v>1</v>
      </c>
      <c r="H61" s="60" t="s">
        <v>620</v>
      </c>
      <c r="I61" s="17" t="s">
        <v>537</v>
      </c>
      <c r="J61" s="17" t="s">
        <v>1036</v>
      </c>
      <c r="K61" s="222">
        <v>0</v>
      </c>
      <c r="L61" s="279"/>
      <c r="M61" s="279"/>
      <c r="N61" s="279"/>
      <c r="O61" s="279"/>
      <c r="P61" s="279"/>
      <c r="Q61" s="279"/>
      <c r="R61" s="279"/>
      <c r="S61" s="222">
        <v>0</v>
      </c>
      <c r="T61" s="169">
        <f>680+50</f>
        <v>730</v>
      </c>
      <c r="U61" s="160" t="s">
        <v>140</v>
      </c>
      <c r="V61" s="160"/>
      <c r="W61" s="322" t="s">
        <v>1282</v>
      </c>
      <c r="X61" s="257"/>
    </row>
    <row r="62" spans="1:24" ht="78.75" hidden="1" x14ac:dyDescent="0.25">
      <c r="B62" s="488">
        <v>3</v>
      </c>
      <c r="C62" s="490" t="s">
        <v>30</v>
      </c>
      <c r="D62" s="110" t="s">
        <v>14</v>
      </c>
      <c r="E62" s="492" t="s">
        <v>11</v>
      </c>
      <c r="F62" s="494" t="s">
        <v>5</v>
      </c>
      <c r="G62" s="494" t="s">
        <v>1</v>
      </c>
      <c r="H62" s="112" t="s">
        <v>643</v>
      </c>
      <c r="I62" s="111" t="s">
        <v>529</v>
      </c>
      <c r="J62" s="111" t="s">
        <v>535</v>
      </c>
      <c r="K62" s="220"/>
      <c r="L62" s="277"/>
      <c r="M62" s="277"/>
      <c r="N62" s="277"/>
      <c r="O62" s="277"/>
      <c r="P62" s="277"/>
      <c r="Q62" s="277"/>
      <c r="R62" s="277"/>
      <c r="S62" s="342">
        <f>S64+S74+S92</f>
        <v>142.352</v>
      </c>
      <c r="T62" s="434">
        <f>T64+T74+T92</f>
        <v>7487</v>
      </c>
      <c r="U62" s="436" t="s">
        <v>142</v>
      </c>
      <c r="V62" s="114" t="s">
        <v>1138</v>
      </c>
      <c r="W62" s="386"/>
    </row>
    <row r="63" spans="1:24" ht="48" hidden="1" thickBot="1" x14ac:dyDescent="0.3">
      <c r="B63" s="509"/>
      <c r="C63" s="511"/>
      <c r="D63" s="78" t="s">
        <v>25</v>
      </c>
      <c r="E63" s="513"/>
      <c r="F63" s="515"/>
      <c r="G63" s="515"/>
      <c r="H63" s="80" t="s">
        <v>644</v>
      </c>
      <c r="I63" s="79" t="s">
        <v>530</v>
      </c>
      <c r="J63" s="79" t="s">
        <v>536</v>
      </c>
      <c r="K63" s="223"/>
      <c r="L63" s="280"/>
      <c r="M63" s="280"/>
      <c r="N63" s="280"/>
      <c r="O63" s="280"/>
      <c r="P63" s="280"/>
      <c r="Q63" s="280"/>
      <c r="R63" s="280"/>
      <c r="S63" s="334"/>
      <c r="T63" s="517"/>
      <c r="U63" s="519"/>
      <c r="V63" s="87" t="s">
        <v>25</v>
      </c>
      <c r="W63" s="373"/>
    </row>
    <row r="64" spans="1:24" ht="78.75" hidden="1" x14ac:dyDescent="0.25">
      <c r="B64" s="482" t="s">
        <v>97</v>
      </c>
      <c r="C64" s="483" t="s">
        <v>31</v>
      </c>
      <c r="D64" s="403" t="s">
        <v>25</v>
      </c>
      <c r="E64" s="403" t="s">
        <v>11</v>
      </c>
      <c r="F64" s="484" t="s">
        <v>5</v>
      </c>
      <c r="G64" s="484" t="s">
        <v>1</v>
      </c>
      <c r="H64" s="82" t="s">
        <v>1026</v>
      </c>
      <c r="I64" s="83" t="s">
        <v>531</v>
      </c>
      <c r="J64" s="83" t="s">
        <v>533</v>
      </c>
      <c r="K64" s="214"/>
      <c r="L64" s="271"/>
      <c r="M64" s="271"/>
      <c r="N64" s="271"/>
      <c r="O64" s="271"/>
      <c r="P64" s="271"/>
      <c r="Q64" s="271"/>
      <c r="R64" s="271"/>
      <c r="S64" s="361">
        <f>SUM(S68:S73)</f>
        <v>0</v>
      </c>
      <c r="T64" s="560">
        <f>SUM(T68:T73)</f>
        <v>4160</v>
      </c>
      <c r="U64" s="563" t="s">
        <v>142</v>
      </c>
      <c r="V64" s="118" t="s">
        <v>1141</v>
      </c>
      <c r="W64" s="366"/>
    </row>
    <row r="65" spans="2:24" ht="157.5" hidden="1" x14ac:dyDescent="0.25">
      <c r="B65" s="459"/>
      <c r="C65" s="460"/>
      <c r="D65" s="408"/>
      <c r="E65" s="408"/>
      <c r="F65" s="461"/>
      <c r="G65" s="461"/>
      <c r="H65" s="85" t="s">
        <v>645</v>
      </c>
      <c r="I65" s="86" t="s">
        <v>532</v>
      </c>
      <c r="J65" s="86" t="s">
        <v>534</v>
      </c>
      <c r="K65" s="218"/>
      <c r="L65" s="275"/>
      <c r="M65" s="275"/>
      <c r="N65" s="275"/>
      <c r="O65" s="275"/>
      <c r="P65" s="275"/>
      <c r="Q65" s="275"/>
      <c r="R65" s="275"/>
      <c r="S65" s="362"/>
      <c r="T65" s="561"/>
      <c r="U65" s="564"/>
      <c r="V65" s="119" t="s">
        <v>1142</v>
      </c>
      <c r="W65" s="393"/>
    </row>
    <row r="66" spans="2:24" ht="63" hidden="1" x14ac:dyDescent="0.25">
      <c r="B66" s="528"/>
      <c r="C66" s="529"/>
      <c r="D66" s="404"/>
      <c r="E66" s="404"/>
      <c r="F66" s="530"/>
      <c r="G66" s="530"/>
      <c r="H66" s="85" t="s">
        <v>651</v>
      </c>
      <c r="I66" s="86" t="s">
        <v>543</v>
      </c>
      <c r="J66" s="86" t="s">
        <v>546</v>
      </c>
      <c r="K66" s="219"/>
      <c r="L66" s="276"/>
      <c r="M66" s="276"/>
      <c r="N66" s="276"/>
      <c r="O66" s="276"/>
      <c r="P66" s="276"/>
      <c r="Q66" s="276"/>
      <c r="R66" s="276"/>
      <c r="S66" s="363"/>
      <c r="T66" s="562"/>
      <c r="U66" s="565"/>
      <c r="V66" s="119" t="s">
        <v>25</v>
      </c>
      <c r="W66" s="393"/>
    </row>
    <row r="67" spans="2:24" ht="78.75" hidden="1" x14ac:dyDescent="0.25">
      <c r="B67" s="528"/>
      <c r="C67" s="529"/>
      <c r="D67" s="404"/>
      <c r="E67" s="404"/>
      <c r="F67" s="530"/>
      <c r="G67" s="530"/>
      <c r="H67" s="201" t="s">
        <v>650</v>
      </c>
      <c r="I67" s="156" t="s">
        <v>1041</v>
      </c>
      <c r="J67" s="156" t="s">
        <v>1042</v>
      </c>
      <c r="K67" s="224"/>
      <c r="L67" s="281"/>
      <c r="M67" s="281"/>
      <c r="N67" s="281"/>
      <c r="O67" s="281"/>
      <c r="P67" s="281"/>
      <c r="Q67" s="281"/>
      <c r="R67" s="281"/>
      <c r="S67" s="363"/>
      <c r="T67" s="562"/>
      <c r="U67" s="565"/>
      <c r="V67" s="202" t="s">
        <v>1143</v>
      </c>
      <c r="W67" s="393"/>
    </row>
    <row r="68" spans="2:24" ht="90" x14ac:dyDescent="0.25">
      <c r="B68" s="34" t="s">
        <v>98</v>
      </c>
      <c r="C68" s="32" t="s">
        <v>479</v>
      </c>
      <c r="D68" s="33" t="s">
        <v>25</v>
      </c>
      <c r="E68" s="159" t="s">
        <v>241</v>
      </c>
      <c r="F68" s="159" t="s">
        <v>5</v>
      </c>
      <c r="G68" s="159" t="s">
        <v>1</v>
      </c>
      <c r="H68" s="18" t="s">
        <v>646</v>
      </c>
      <c r="I68" s="20" t="s">
        <v>537</v>
      </c>
      <c r="J68" s="20" t="s">
        <v>1191</v>
      </c>
      <c r="K68" s="211">
        <v>0</v>
      </c>
      <c r="L68" s="268"/>
      <c r="M68" s="268"/>
      <c r="N68" s="268"/>
      <c r="O68" s="268"/>
      <c r="P68" s="268"/>
      <c r="Q68" s="268"/>
      <c r="R68" s="268"/>
      <c r="S68" s="211">
        <v>0</v>
      </c>
      <c r="T68" s="165">
        <v>800</v>
      </c>
      <c r="U68" s="159" t="s">
        <v>142</v>
      </c>
      <c r="V68" s="159"/>
      <c r="W68" s="320" t="s">
        <v>1281</v>
      </c>
    </row>
    <row r="69" spans="2:24" ht="150" x14ac:dyDescent="0.25">
      <c r="B69" s="34" t="s">
        <v>103</v>
      </c>
      <c r="C69" s="153" t="s">
        <v>456</v>
      </c>
      <c r="D69" s="20" t="s">
        <v>25</v>
      </c>
      <c r="E69" s="159" t="s">
        <v>481</v>
      </c>
      <c r="F69" s="159" t="s">
        <v>5</v>
      </c>
      <c r="G69" s="159" t="s">
        <v>1</v>
      </c>
      <c r="H69" s="18" t="s">
        <v>702</v>
      </c>
      <c r="I69" s="20" t="s">
        <v>537</v>
      </c>
      <c r="J69" s="20" t="s">
        <v>1348</v>
      </c>
      <c r="K69" s="211">
        <v>0</v>
      </c>
      <c r="L69" s="268"/>
      <c r="M69" s="268"/>
      <c r="N69" s="268"/>
      <c r="O69" s="268"/>
      <c r="P69" s="268"/>
      <c r="Q69" s="268"/>
      <c r="R69" s="268"/>
      <c r="S69" s="211">
        <v>0</v>
      </c>
      <c r="T69" s="165">
        <v>1000</v>
      </c>
      <c r="U69" s="159" t="s">
        <v>142</v>
      </c>
      <c r="V69" s="159"/>
      <c r="W69" s="320" t="s">
        <v>1283</v>
      </c>
    </row>
    <row r="70" spans="2:24" ht="75" x14ac:dyDescent="0.25">
      <c r="B70" s="34" t="s">
        <v>106</v>
      </c>
      <c r="C70" s="32" t="s">
        <v>457</v>
      </c>
      <c r="D70" s="33" t="s">
        <v>25</v>
      </c>
      <c r="E70" s="159" t="s">
        <v>242</v>
      </c>
      <c r="F70" s="159" t="s">
        <v>5</v>
      </c>
      <c r="G70" s="159" t="s">
        <v>1</v>
      </c>
      <c r="H70" s="18" t="s">
        <v>647</v>
      </c>
      <c r="I70" s="20" t="s">
        <v>537</v>
      </c>
      <c r="J70" s="20" t="s">
        <v>1179</v>
      </c>
      <c r="K70" s="211">
        <v>0</v>
      </c>
      <c r="L70" s="268"/>
      <c r="M70" s="268"/>
      <c r="N70" s="268"/>
      <c r="O70" s="268"/>
      <c r="P70" s="268"/>
      <c r="Q70" s="268"/>
      <c r="R70" s="268"/>
      <c r="S70" s="211">
        <v>0</v>
      </c>
      <c r="T70" s="165">
        <v>700</v>
      </c>
      <c r="U70" s="159" t="s">
        <v>145</v>
      </c>
      <c r="V70" s="159"/>
      <c r="W70" s="320" t="s">
        <v>1283</v>
      </c>
    </row>
    <row r="71" spans="2:24" ht="60" x14ac:dyDescent="0.25">
      <c r="B71" s="34" t="s">
        <v>595</v>
      </c>
      <c r="C71" s="32" t="s">
        <v>244</v>
      </c>
      <c r="D71" s="33" t="s">
        <v>25</v>
      </c>
      <c r="E71" s="159" t="s">
        <v>243</v>
      </c>
      <c r="F71" s="159" t="s">
        <v>5</v>
      </c>
      <c r="G71" s="159" t="s">
        <v>214</v>
      </c>
      <c r="H71" s="18" t="s">
        <v>648</v>
      </c>
      <c r="I71" s="20" t="s">
        <v>537</v>
      </c>
      <c r="J71" s="20" t="s">
        <v>541</v>
      </c>
      <c r="K71" s="211">
        <v>0</v>
      </c>
      <c r="L71" s="268"/>
      <c r="M71" s="268"/>
      <c r="N71" s="268"/>
      <c r="O71" s="268"/>
      <c r="P71" s="268"/>
      <c r="Q71" s="268"/>
      <c r="R71" s="268"/>
      <c r="S71" s="211">
        <v>0</v>
      </c>
      <c r="T71" s="165">
        <v>1500</v>
      </c>
      <c r="U71" s="159" t="s">
        <v>139</v>
      </c>
      <c r="V71" s="159"/>
      <c r="W71" s="320" t="s">
        <v>1284</v>
      </c>
    </row>
    <row r="72" spans="2:24" ht="55.5" x14ac:dyDescent="0.25">
      <c r="B72" s="15" t="s">
        <v>596</v>
      </c>
      <c r="C72" s="16" t="s">
        <v>257</v>
      </c>
      <c r="D72" s="30" t="s">
        <v>25</v>
      </c>
      <c r="E72" s="160" t="s">
        <v>278</v>
      </c>
      <c r="F72" s="160" t="s">
        <v>5</v>
      </c>
      <c r="G72" s="160" t="s">
        <v>1</v>
      </c>
      <c r="H72" s="27" t="s">
        <v>703</v>
      </c>
      <c r="I72" s="17" t="s">
        <v>537</v>
      </c>
      <c r="J72" s="17" t="s">
        <v>1039</v>
      </c>
      <c r="K72" s="222">
        <v>0</v>
      </c>
      <c r="L72" s="279"/>
      <c r="M72" s="279"/>
      <c r="N72" s="279"/>
      <c r="O72" s="279"/>
      <c r="P72" s="279"/>
      <c r="Q72" s="279"/>
      <c r="R72" s="279"/>
      <c r="S72" s="222">
        <v>0</v>
      </c>
      <c r="T72" s="169">
        <v>60</v>
      </c>
      <c r="U72" s="160" t="s">
        <v>247</v>
      </c>
      <c r="V72" s="160"/>
      <c r="W72" s="320" t="s">
        <v>1283</v>
      </c>
    </row>
    <row r="73" spans="2:24" ht="45.75" thickBot="1" x14ac:dyDescent="0.3">
      <c r="B73" s="34" t="s">
        <v>597</v>
      </c>
      <c r="C73" s="32" t="s">
        <v>458</v>
      </c>
      <c r="D73" s="33" t="s">
        <v>25</v>
      </c>
      <c r="E73" s="159" t="s">
        <v>480</v>
      </c>
      <c r="F73" s="159" t="s">
        <v>459</v>
      </c>
      <c r="G73" s="159" t="s">
        <v>1</v>
      </c>
      <c r="H73" s="18" t="s">
        <v>649</v>
      </c>
      <c r="I73" s="20" t="s">
        <v>537</v>
      </c>
      <c r="J73" s="20" t="s">
        <v>542</v>
      </c>
      <c r="K73" s="211">
        <v>0</v>
      </c>
      <c r="L73" s="268"/>
      <c r="M73" s="268"/>
      <c r="N73" s="268"/>
      <c r="O73" s="268"/>
      <c r="P73" s="268"/>
      <c r="Q73" s="268"/>
      <c r="R73" s="268"/>
      <c r="S73" s="211">
        <v>0</v>
      </c>
      <c r="T73" s="165">
        <v>100</v>
      </c>
      <c r="U73" s="159" t="s">
        <v>140</v>
      </c>
      <c r="V73" s="159"/>
      <c r="W73" s="320" t="s">
        <v>1283</v>
      </c>
    </row>
    <row r="74" spans="2:24" ht="79.5" hidden="1" thickBot="1" x14ac:dyDescent="0.3">
      <c r="B74" s="577" t="s">
        <v>109</v>
      </c>
      <c r="C74" s="580" t="s">
        <v>34</v>
      </c>
      <c r="D74" s="583" t="s">
        <v>25</v>
      </c>
      <c r="E74" s="583" t="s">
        <v>11</v>
      </c>
      <c r="F74" s="586" t="s">
        <v>5</v>
      </c>
      <c r="G74" s="586" t="s">
        <v>1</v>
      </c>
      <c r="H74" s="189" t="s">
        <v>663</v>
      </c>
      <c r="I74" s="188" t="s">
        <v>966</v>
      </c>
      <c r="J74" s="188" t="s">
        <v>967</v>
      </c>
      <c r="K74" s="225"/>
      <c r="L74" s="282"/>
      <c r="M74" s="282"/>
      <c r="N74" s="282"/>
      <c r="O74" s="282"/>
      <c r="P74" s="282"/>
      <c r="Q74" s="282"/>
      <c r="R74" s="282"/>
      <c r="S74" s="364">
        <f>SUM(S78:S91)</f>
        <v>102.852</v>
      </c>
      <c r="T74" s="589">
        <f>SUM(T78:T91)</f>
        <v>2962</v>
      </c>
      <c r="U74" s="583" t="s">
        <v>142</v>
      </c>
      <c r="V74" s="190" t="s">
        <v>1144</v>
      </c>
      <c r="W74" s="369"/>
    </row>
    <row r="75" spans="2:24" ht="79.5" hidden="1" thickBot="1" x14ac:dyDescent="0.3">
      <c r="B75" s="578"/>
      <c r="C75" s="581"/>
      <c r="D75" s="584"/>
      <c r="E75" s="584"/>
      <c r="F75" s="587"/>
      <c r="G75" s="587"/>
      <c r="H75" s="124" t="s">
        <v>1018</v>
      </c>
      <c r="I75" s="119" t="s">
        <v>1017</v>
      </c>
      <c r="J75" s="119" t="s">
        <v>1016</v>
      </c>
      <c r="K75" s="226"/>
      <c r="L75" s="283"/>
      <c r="M75" s="283"/>
      <c r="N75" s="283"/>
      <c r="O75" s="283"/>
      <c r="P75" s="283"/>
      <c r="Q75" s="283"/>
      <c r="R75" s="283"/>
      <c r="S75" s="362"/>
      <c r="T75" s="561"/>
      <c r="U75" s="584"/>
      <c r="V75" s="119" t="s">
        <v>1142</v>
      </c>
      <c r="W75" s="370"/>
    </row>
    <row r="76" spans="2:24" ht="79.5" hidden="1" thickBot="1" x14ac:dyDescent="0.3">
      <c r="B76" s="578"/>
      <c r="C76" s="581"/>
      <c r="D76" s="584"/>
      <c r="E76" s="584"/>
      <c r="F76" s="587"/>
      <c r="G76" s="587"/>
      <c r="H76" s="124" t="s">
        <v>652</v>
      </c>
      <c r="I76" s="119" t="s">
        <v>544</v>
      </c>
      <c r="J76" s="119" t="s">
        <v>547</v>
      </c>
      <c r="K76" s="226"/>
      <c r="L76" s="283"/>
      <c r="M76" s="283"/>
      <c r="N76" s="283"/>
      <c r="O76" s="283"/>
      <c r="P76" s="283"/>
      <c r="Q76" s="283"/>
      <c r="R76" s="283"/>
      <c r="S76" s="362"/>
      <c r="T76" s="561"/>
      <c r="U76" s="584"/>
      <c r="V76" s="119" t="s">
        <v>1142</v>
      </c>
      <c r="W76" s="370"/>
    </row>
    <row r="77" spans="2:24" ht="42.75" hidden="1" customHeight="1" thickBot="1" x14ac:dyDescent="0.3">
      <c r="B77" s="579"/>
      <c r="C77" s="582"/>
      <c r="D77" s="585"/>
      <c r="E77" s="585"/>
      <c r="F77" s="588"/>
      <c r="G77" s="588"/>
      <c r="H77" s="125" t="s">
        <v>653</v>
      </c>
      <c r="I77" s="122" t="s">
        <v>545</v>
      </c>
      <c r="J77" s="122" t="s">
        <v>548</v>
      </c>
      <c r="K77" s="227"/>
      <c r="L77" s="284"/>
      <c r="M77" s="284"/>
      <c r="N77" s="284"/>
      <c r="O77" s="284"/>
      <c r="P77" s="284"/>
      <c r="Q77" s="284"/>
      <c r="R77" s="284"/>
      <c r="S77" s="365"/>
      <c r="T77" s="590"/>
      <c r="U77" s="585"/>
      <c r="V77" s="122" t="s">
        <v>25</v>
      </c>
      <c r="W77" s="371"/>
    </row>
    <row r="78" spans="2:24" ht="57.75" customHeight="1" x14ac:dyDescent="0.2">
      <c r="B78" s="441" t="s">
        <v>111</v>
      </c>
      <c r="C78" s="443" t="s">
        <v>252</v>
      </c>
      <c r="D78" s="445" t="s">
        <v>25</v>
      </c>
      <c r="E78" s="417" t="s">
        <v>246</v>
      </c>
      <c r="F78" s="417" t="s">
        <v>5</v>
      </c>
      <c r="G78" s="417" t="s">
        <v>1</v>
      </c>
      <c r="H78" s="29" t="s">
        <v>654</v>
      </c>
      <c r="I78" s="26" t="s">
        <v>537</v>
      </c>
      <c r="J78" s="63" t="s">
        <v>957</v>
      </c>
      <c r="K78" s="228" t="s">
        <v>1333</v>
      </c>
      <c r="L78" s="285"/>
      <c r="M78" s="285"/>
      <c r="N78" s="285"/>
      <c r="O78" s="285"/>
      <c r="P78" s="285"/>
      <c r="Q78" s="285"/>
      <c r="R78" s="285"/>
      <c r="S78" s="354">
        <v>32.448</v>
      </c>
      <c r="T78" s="415">
        <v>104</v>
      </c>
      <c r="U78" s="417" t="s">
        <v>142</v>
      </c>
      <c r="V78" s="417" t="s">
        <v>25</v>
      </c>
      <c r="W78" s="377" t="s">
        <v>1299</v>
      </c>
      <c r="X78" s="608"/>
    </row>
    <row r="79" spans="2:24" ht="78.75" customHeight="1" x14ac:dyDescent="0.2">
      <c r="B79" s="467"/>
      <c r="C79" s="468"/>
      <c r="D79" s="469"/>
      <c r="E79" s="406"/>
      <c r="F79" s="406"/>
      <c r="G79" s="406"/>
      <c r="H79" s="18" t="s">
        <v>655</v>
      </c>
      <c r="I79" s="20" t="s">
        <v>537</v>
      </c>
      <c r="J79" s="44" t="s">
        <v>958</v>
      </c>
      <c r="K79" s="212" t="s">
        <v>1334</v>
      </c>
      <c r="L79" s="269"/>
      <c r="M79" s="269"/>
      <c r="N79" s="269"/>
      <c r="O79" s="269"/>
      <c r="P79" s="269"/>
      <c r="Q79" s="269"/>
      <c r="R79" s="269"/>
      <c r="S79" s="353"/>
      <c r="T79" s="405"/>
      <c r="U79" s="406"/>
      <c r="V79" s="406"/>
      <c r="W79" s="413"/>
      <c r="X79" s="608"/>
    </row>
    <row r="80" spans="2:24" ht="40.5" customHeight="1" x14ac:dyDescent="0.2">
      <c r="B80" s="467" t="s">
        <v>112</v>
      </c>
      <c r="C80" s="468" t="s">
        <v>266</v>
      </c>
      <c r="D80" s="469" t="s">
        <v>25</v>
      </c>
      <c r="E80" s="406" t="s">
        <v>248</v>
      </c>
      <c r="F80" s="406" t="s">
        <v>5</v>
      </c>
      <c r="G80" s="406" t="s">
        <v>1</v>
      </c>
      <c r="H80" s="18" t="s">
        <v>656</v>
      </c>
      <c r="I80" s="44" t="s">
        <v>549</v>
      </c>
      <c r="J80" s="44" t="s">
        <v>551</v>
      </c>
      <c r="K80" s="212">
        <v>50</v>
      </c>
      <c r="L80" s="269"/>
      <c r="M80" s="269"/>
      <c r="N80" s="269"/>
      <c r="O80" s="269"/>
      <c r="P80" s="269"/>
      <c r="Q80" s="269"/>
      <c r="R80" s="269"/>
      <c r="S80" s="352">
        <v>13.704000000000001</v>
      </c>
      <c r="T80" s="405">
        <f>360+800</f>
        <v>1160</v>
      </c>
      <c r="U80" s="406" t="s">
        <v>142</v>
      </c>
      <c r="V80" s="406" t="s">
        <v>25</v>
      </c>
      <c r="W80" s="413" t="s">
        <v>1300</v>
      </c>
      <c r="X80" s="608"/>
    </row>
    <row r="81" spans="1:27" ht="45" x14ac:dyDescent="0.2">
      <c r="B81" s="467"/>
      <c r="C81" s="468"/>
      <c r="D81" s="469"/>
      <c r="E81" s="406"/>
      <c r="F81" s="406"/>
      <c r="G81" s="406"/>
      <c r="H81" s="18" t="s">
        <v>657</v>
      </c>
      <c r="I81" s="44" t="s">
        <v>550</v>
      </c>
      <c r="J81" s="44" t="s">
        <v>552</v>
      </c>
      <c r="K81" s="212" t="s">
        <v>1236</v>
      </c>
      <c r="L81" s="269"/>
      <c r="M81" s="269"/>
      <c r="N81" s="269"/>
      <c r="O81" s="269"/>
      <c r="P81" s="269"/>
      <c r="Q81" s="269"/>
      <c r="R81" s="269"/>
      <c r="S81" s="355"/>
      <c r="T81" s="405"/>
      <c r="U81" s="406"/>
      <c r="V81" s="406"/>
      <c r="W81" s="413"/>
      <c r="X81" s="608"/>
    </row>
    <row r="82" spans="1:27" ht="42.75" customHeight="1" x14ac:dyDescent="0.2">
      <c r="B82" s="467"/>
      <c r="C82" s="468"/>
      <c r="D82" s="469"/>
      <c r="E82" s="406"/>
      <c r="F82" s="406"/>
      <c r="G82" s="406"/>
      <c r="H82" s="18" t="s">
        <v>658</v>
      </c>
      <c r="I82" s="20" t="s">
        <v>537</v>
      </c>
      <c r="J82" s="44" t="s">
        <v>553</v>
      </c>
      <c r="K82" s="212" t="s">
        <v>1335</v>
      </c>
      <c r="L82" s="269"/>
      <c r="M82" s="269"/>
      <c r="N82" s="269"/>
      <c r="O82" s="269"/>
      <c r="P82" s="269"/>
      <c r="Q82" s="269"/>
      <c r="R82" s="269"/>
      <c r="S82" s="353"/>
      <c r="T82" s="405"/>
      <c r="U82" s="406"/>
      <c r="V82" s="406"/>
      <c r="W82" s="413"/>
      <c r="X82" s="608"/>
    </row>
    <row r="83" spans="1:27" ht="75" x14ac:dyDescent="0.25">
      <c r="B83" s="34" t="s">
        <v>119</v>
      </c>
      <c r="C83" s="32" t="s">
        <v>250</v>
      </c>
      <c r="D83" s="33" t="s">
        <v>25</v>
      </c>
      <c r="E83" s="159" t="s">
        <v>249</v>
      </c>
      <c r="F83" s="159" t="s">
        <v>5</v>
      </c>
      <c r="G83" s="159" t="s">
        <v>1</v>
      </c>
      <c r="H83" s="18" t="s">
        <v>659</v>
      </c>
      <c r="I83" s="20" t="s">
        <v>537</v>
      </c>
      <c r="J83" s="44" t="s">
        <v>962</v>
      </c>
      <c r="K83" s="212" t="s">
        <v>1336</v>
      </c>
      <c r="L83" s="269"/>
      <c r="M83" s="269"/>
      <c r="N83" s="269"/>
      <c r="O83" s="269"/>
      <c r="P83" s="269"/>
      <c r="Q83" s="269"/>
      <c r="R83" s="269"/>
      <c r="S83" s="212">
        <v>0</v>
      </c>
      <c r="T83" s="165">
        <v>1000</v>
      </c>
      <c r="U83" s="159" t="s">
        <v>142</v>
      </c>
      <c r="V83" s="159" t="s">
        <v>25</v>
      </c>
      <c r="W83" s="101" t="s">
        <v>1337</v>
      </c>
    </row>
    <row r="84" spans="1:27" ht="60" x14ac:dyDescent="0.2">
      <c r="B84" s="467" t="s">
        <v>164</v>
      </c>
      <c r="C84" s="468" t="s">
        <v>1174</v>
      </c>
      <c r="D84" s="469" t="s">
        <v>25</v>
      </c>
      <c r="E84" s="406" t="s">
        <v>245</v>
      </c>
      <c r="F84" s="406" t="s">
        <v>253</v>
      </c>
      <c r="G84" s="406" t="s">
        <v>1</v>
      </c>
      <c r="H84" s="18" t="s">
        <v>660</v>
      </c>
      <c r="I84" s="20" t="s">
        <v>537</v>
      </c>
      <c r="J84" s="44" t="s">
        <v>963</v>
      </c>
      <c r="K84" s="212">
        <v>67</v>
      </c>
      <c r="L84" s="269"/>
      <c r="M84" s="269"/>
      <c r="N84" s="269"/>
      <c r="O84" s="269"/>
      <c r="P84" s="269"/>
      <c r="Q84" s="269"/>
      <c r="R84" s="269"/>
      <c r="S84" s="352">
        <v>4</v>
      </c>
      <c r="T84" s="405">
        <v>30</v>
      </c>
      <c r="U84" s="406" t="s">
        <v>142</v>
      </c>
      <c r="V84" s="406" t="s">
        <v>25</v>
      </c>
      <c r="W84" s="413" t="s">
        <v>1355</v>
      </c>
      <c r="X84" s="608"/>
      <c r="Y84" s="204"/>
    </row>
    <row r="85" spans="1:27" ht="99" customHeight="1" x14ac:dyDescent="0.2">
      <c r="B85" s="467"/>
      <c r="C85" s="468"/>
      <c r="D85" s="469"/>
      <c r="E85" s="406"/>
      <c r="F85" s="406"/>
      <c r="G85" s="406"/>
      <c r="H85" s="18" t="s">
        <v>661</v>
      </c>
      <c r="I85" s="20" t="s">
        <v>537</v>
      </c>
      <c r="J85" s="44" t="s">
        <v>964</v>
      </c>
      <c r="K85" s="212" t="s">
        <v>1349</v>
      </c>
      <c r="L85" s="269"/>
      <c r="M85" s="269"/>
      <c r="N85" s="269"/>
      <c r="O85" s="269"/>
      <c r="P85" s="269"/>
      <c r="Q85" s="269"/>
      <c r="R85" s="269"/>
      <c r="S85" s="353"/>
      <c r="T85" s="405"/>
      <c r="U85" s="406"/>
      <c r="V85" s="406"/>
      <c r="W85" s="413"/>
      <c r="X85" s="608"/>
    </row>
    <row r="86" spans="1:27" ht="51.75" customHeight="1" x14ac:dyDescent="0.25">
      <c r="B86" s="34" t="s">
        <v>598</v>
      </c>
      <c r="C86" s="32" t="s">
        <v>251</v>
      </c>
      <c r="D86" s="33" t="s">
        <v>25</v>
      </c>
      <c r="E86" s="159" t="s">
        <v>245</v>
      </c>
      <c r="F86" s="159" t="s">
        <v>5</v>
      </c>
      <c r="G86" s="159" t="s">
        <v>1</v>
      </c>
      <c r="H86" s="18" t="s">
        <v>662</v>
      </c>
      <c r="I86" s="20" t="s">
        <v>537</v>
      </c>
      <c r="J86" s="44" t="s">
        <v>965</v>
      </c>
      <c r="K86" s="212">
        <v>95</v>
      </c>
      <c r="L86" s="269"/>
      <c r="M86" s="269"/>
      <c r="N86" s="269"/>
      <c r="O86" s="269"/>
      <c r="P86" s="269"/>
      <c r="Q86" s="269"/>
      <c r="R86" s="269"/>
      <c r="S86" s="212">
        <v>5</v>
      </c>
      <c r="T86" s="165">
        <f>21+42</f>
        <v>63</v>
      </c>
      <c r="U86" s="159" t="s">
        <v>247</v>
      </c>
      <c r="V86" s="159" t="s">
        <v>25</v>
      </c>
      <c r="W86" s="206" t="s">
        <v>1354</v>
      </c>
      <c r="Y86" s="260"/>
      <c r="Z86" s="260"/>
      <c r="AA86" s="260"/>
    </row>
    <row r="87" spans="1:27" ht="65.25" customHeight="1" x14ac:dyDescent="0.2">
      <c r="B87" s="467" t="s">
        <v>599</v>
      </c>
      <c r="C87" s="468" t="s">
        <v>255</v>
      </c>
      <c r="D87" s="469" t="s">
        <v>25</v>
      </c>
      <c r="E87" s="406" t="s">
        <v>245</v>
      </c>
      <c r="F87" s="406" t="s">
        <v>5</v>
      </c>
      <c r="G87" s="406" t="s">
        <v>1</v>
      </c>
      <c r="H87" s="18" t="s">
        <v>1020</v>
      </c>
      <c r="I87" s="20" t="s">
        <v>537</v>
      </c>
      <c r="J87" s="20" t="s">
        <v>1021</v>
      </c>
      <c r="K87" s="211" t="s">
        <v>1338</v>
      </c>
      <c r="L87" s="268"/>
      <c r="M87" s="268"/>
      <c r="N87" s="268"/>
      <c r="O87" s="268"/>
      <c r="P87" s="268"/>
      <c r="Q87" s="268"/>
      <c r="R87" s="268"/>
      <c r="S87" s="338">
        <v>0</v>
      </c>
      <c r="T87" s="405">
        <v>220</v>
      </c>
      <c r="U87" s="406" t="s">
        <v>142</v>
      </c>
      <c r="V87" s="406" t="s">
        <v>25</v>
      </c>
      <c r="W87" s="374" t="s">
        <v>1301</v>
      </c>
      <c r="X87" s="608"/>
    </row>
    <row r="88" spans="1:27" ht="55.5" x14ac:dyDescent="0.2">
      <c r="B88" s="467"/>
      <c r="C88" s="468"/>
      <c r="D88" s="469"/>
      <c r="E88" s="406"/>
      <c r="F88" s="406"/>
      <c r="G88" s="406"/>
      <c r="H88" s="18" t="s">
        <v>1019</v>
      </c>
      <c r="I88" s="20" t="s">
        <v>537</v>
      </c>
      <c r="J88" s="20" t="s">
        <v>1040</v>
      </c>
      <c r="K88" s="211">
        <v>13</v>
      </c>
      <c r="L88" s="268"/>
      <c r="M88" s="268"/>
      <c r="N88" s="268"/>
      <c r="O88" s="268"/>
      <c r="P88" s="268"/>
      <c r="Q88" s="268"/>
      <c r="R88" s="268"/>
      <c r="S88" s="337"/>
      <c r="T88" s="405"/>
      <c r="U88" s="406"/>
      <c r="V88" s="406"/>
      <c r="W88" s="375"/>
      <c r="X88" s="608"/>
    </row>
    <row r="89" spans="1:27" ht="75" x14ac:dyDescent="0.25">
      <c r="B89" s="34" t="s">
        <v>600</v>
      </c>
      <c r="C89" s="32" t="s">
        <v>256</v>
      </c>
      <c r="D89" s="33" t="s">
        <v>25</v>
      </c>
      <c r="E89" s="159" t="s">
        <v>460</v>
      </c>
      <c r="F89" s="159" t="s">
        <v>253</v>
      </c>
      <c r="G89" s="159" t="s">
        <v>1</v>
      </c>
      <c r="H89" s="18" t="s">
        <v>664</v>
      </c>
      <c r="I89" s="20" t="s">
        <v>537</v>
      </c>
      <c r="J89" s="20" t="s">
        <v>968</v>
      </c>
      <c r="K89" s="211" t="s">
        <v>1229</v>
      </c>
      <c r="L89" s="268"/>
      <c r="M89" s="268"/>
      <c r="N89" s="268"/>
      <c r="O89" s="268"/>
      <c r="P89" s="268"/>
      <c r="Q89" s="268"/>
      <c r="R89" s="268"/>
      <c r="S89" s="211">
        <v>35.700000000000003</v>
      </c>
      <c r="T89" s="165">
        <v>35</v>
      </c>
      <c r="U89" s="159" t="s">
        <v>145</v>
      </c>
      <c r="V89" s="159" t="s">
        <v>25</v>
      </c>
      <c r="W89" s="101" t="s">
        <v>1302</v>
      </c>
    </row>
    <row r="90" spans="1:27" ht="60" x14ac:dyDescent="0.2">
      <c r="B90" s="467" t="s">
        <v>601</v>
      </c>
      <c r="C90" s="468" t="s">
        <v>461</v>
      </c>
      <c r="D90" s="469" t="s">
        <v>25</v>
      </c>
      <c r="E90" s="406" t="s">
        <v>278</v>
      </c>
      <c r="F90" s="406" t="s">
        <v>5</v>
      </c>
      <c r="G90" s="406" t="s">
        <v>1</v>
      </c>
      <c r="H90" s="18" t="s">
        <v>665</v>
      </c>
      <c r="I90" s="20" t="s">
        <v>537</v>
      </c>
      <c r="J90" s="20" t="s">
        <v>969</v>
      </c>
      <c r="K90" s="211" t="s">
        <v>1218</v>
      </c>
      <c r="L90" s="268"/>
      <c r="M90" s="268"/>
      <c r="N90" s="268"/>
      <c r="O90" s="268"/>
      <c r="P90" s="268"/>
      <c r="Q90" s="268"/>
      <c r="R90" s="268"/>
      <c r="S90" s="338">
        <v>12</v>
      </c>
      <c r="T90" s="405">
        <v>350</v>
      </c>
      <c r="U90" s="406" t="s">
        <v>142</v>
      </c>
      <c r="V90" s="406" t="s">
        <v>25</v>
      </c>
      <c r="W90" s="413" t="s">
        <v>1285</v>
      </c>
      <c r="X90" s="608"/>
    </row>
    <row r="91" spans="1:27" ht="70.5" customHeight="1" thickBot="1" x14ac:dyDescent="0.25">
      <c r="B91" s="440"/>
      <c r="C91" s="442"/>
      <c r="D91" s="444"/>
      <c r="E91" s="416"/>
      <c r="F91" s="416"/>
      <c r="G91" s="416"/>
      <c r="H91" s="48" t="s">
        <v>666</v>
      </c>
      <c r="I91" s="17" t="s">
        <v>537</v>
      </c>
      <c r="J91" s="17" t="s">
        <v>570</v>
      </c>
      <c r="K91" s="222" t="s">
        <v>1219</v>
      </c>
      <c r="L91" s="279"/>
      <c r="M91" s="279"/>
      <c r="N91" s="279"/>
      <c r="O91" s="279"/>
      <c r="P91" s="279"/>
      <c r="Q91" s="279"/>
      <c r="R91" s="279"/>
      <c r="S91" s="346"/>
      <c r="T91" s="414"/>
      <c r="U91" s="416"/>
      <c r="V91" s="416"/>
      <c r="W91" s="374"/>
      <c r="X91" s="608"/>
    </row>
    <row r="92" spans="1:27" ht="79.5" hidden="1" thickBot="1" x14ac:dyDescent="0.3">
      <c r="A92" s="5"/>
      <c r="B92" s="482" t="s">
        <v>122</v>
      </c>
      <c r="C92" s="483" t="s">
        <v>36</v>
      </c>
      <c r="D92" s="403" t="s">
        <v>25</v>
      </c>
      <c r="E92" s="403" t="s">
        <v>11</v>
      </c>
      <c r="F92" s="484" t="s">
        <v>5</v>
      </c>
      <c r="G92" s="484" t="s">
        <v>1</v>
      </c>
      <c r="H92" s="82" t="s">
        <v>668</v>
      </c>
      <c r="I92" s="83" t="s">
        <v>555</v>
      </c>
      <c r="J92" s="83" t="s">
        <v>556</v>
      </c>
      <c r="K92" s="214"/>
      <c r="L92" s="271"/>
      <c r="M92" s="271"/>
      <c r="N92" s="271"/>
      <c r="O92" s="271"/>
      <c r="P92" s="271"/>
      <c r="Q92" s="271"/>
      <c r="R92" s="271"/>
      <c r="S92" s="342">
        <f>SUM(S94:S96)</f>
        <v>39.5</v>
      </c>
      <c r="T92" s="401">
        <f>SUM(T94:T96)</f>
        <v>365</v>
      </c>
      <c r="U92" s="403" t="s">
        <v>142</v>
      </c>
      <c r="V92" s="81" t="s">
        <v>25</v>
      </c>
      <c r="W92" s="366"/>
    </row>
    <row r="93" spans="1:27" ht="95.25" hidden="1" thickBot="1" x14ac:dyDescent="0.3">
      <c r="A93" s="261"/>
      <c r="B93" s="528"/>
      <c r="C93" s="529"/>
      <c r="D93" s="404"/>
      <c r="E93" s="404"/>
      <c r="F93" s="530"/>
      <c r="G93" s="530"/>
      <c r="H93" s="91" t="s">
        <v>669</v>
      </c>
      <c r="I93" s="92" t="s">
        <v>554</v>
      </c>
      <c r="J93" s="92" t="s">
        <v>557</v>
      </c>
      <c r="K93" s="219"/>
      <c r="L93" s="276"/>
      <c r="M93" s="276"/>
      <c r="N93" s="276"/>
      <c r="O93" s="276"/>
      <c r="P93" s="276"/>
      <c r="Q93" s="276"/>
      <c r="R93" s="276"/>
      <c r="S93" s="344"/>
      <c r="T93" s="402"/>
      <c r="U93" s="404"/>
      <c r="V93" s="90" t="s">
        <v>1168</v>
      </c>
      <c r="W93" s="368"/>
    </row>
    <row r="94" spans="1:27" ht="139.5" customHeight="1" thickBot="1" x14ac:dyDescent="0.3">
      <c r="A94" s="6"/>
      <c r="B94" s="10" t="s">
        <v>123</v>
      </c>
      <c r="C94" s="11" t="s">
        <v>482</v>
      </c>
      <c r="D94" s="43" t="s">
        <v>25</v>
      </c>
      <c r="E94" s="158" t="s">
        <v>483</v>
      </c>
      <c r="F94" s="158" t="s">
        <v>5</v>
      </c>
      <c r="G94" s="158" t="s">
        <v>1</v>
      </c>
      <c r="H94" s="13" t="s">
        <v>670</v>
      </c>
      <c r="I94" s="14" t="s">
        <v>537</v>
      </c>
      <c r="J94" s="12" t="s">
        <v>558</v>
      </c>
      <c r="K94" s="210" t="s">
        <v>1339</v>
      </c>
      <c r="L94" s="267"/>
      <c r="M94" s="267"/>
      <c r="N94" s="267"/>
      <c r="O94" s="267"/>
      <c r="P94" s="267"/>
      <c r="Q94" s="267"/>
      <c r="R94" s="267"/>
      <c r="S94" s="210">
        <v>37</v>
      </c>
      <c r="T94" s="162">
        <v>280</v>
      </c>
      <c r="U94" s="158" t="s">
        <v>142</v>
      </c>
      <c r="V94" s="158" t="s">
        <v>25</v>
      </c>
      <c r="W94" s="115" t="s">
        <v>1303</v>
      </c>
    </row>
    <row r="95" spans="1:27" ht="75" x14ac:dyDescent="0.25">
      <c r="A95" s="6"/>
      <c r="B95" s="34" t="s">
        <v>124</v>
      </c>
      <c r="C95" s="32" t="s">
        <v>258</v>
      </c>
      <c r="D95" s="33" t="s">
        <v>25</v>
      </c>
      <c r="E95" s="159" t="s">
        <v>484</v>
      </c>
      <c r="F95" s="159" t="s">
        <v>5</v>
      </c>
      <c r="G95" s="159" t="s">
        <v>1</v>
      </c>
      <c r="H95" s="18" t="s">
        <v>447</v>
      </c>
      <c r="I95" s="20" t="s">
        <v>537</v>
      </c>
      <c r="J95" s="20" t="s">
        <v>970</v>
      </c>
      <c r="K95" s="211" t="s">
        <v>1234</v>
      </c>
      <c r="L95" s="268"/>
      <c r="M95" s="268"/>
      <c r="N95" s="268"/>
      <c r="O95" s="268"/>
      <c r="P95" s="268"/>
      <c r="Q95" s="268"/>
      <c r="R95" s="268"/>
      <c r="S95" s="211">
        <v>2.5</v>
      </c>
      <c r="T95" s="165">
        <v>70</v>
      </c>
      <c r="U95" s="159" t="s">
        <v>145</v>
      </c>
      <c r="V95" s="159" t="s">
        <v>25</v>
      </c>
      <c r="W95" s="115" t="s">
        <v>1303</v>
      </c>
    </row>
    <row r="96" spans="1:27" ht="165.75" thickBot="1" x14ac:dyDescent="0.3">
      <c r="A96" s="52"/>
      <c r="B96" s="15" t="s">
        <v>667</v>
      </c>
      <c r="C96" s="16" t="s">
        <v>332</v>
      </c>
      <c r="D96" s="17" t="s">
        <v>369</v>
      </c>
      <c r="E96" s="160" t="s">
        <v>485</v>
      </c>
      <c r="F96" s="160" t="s">
        <v>5</v>
      </c>
      <c r="G96" s="160" t="s">
        <v>383</v>
      </c>
      <c r="H96" s="27" t="s">
        <v>671</v>
      </c>
      <c r="I96" s="17" t="s">
        <v>537</v>
      </c>
      <c r="J96" s="17" t="s">
        <v>559</v>
      </c>
      <c r="K96" s="222">
        <v>0</v>
      </c>
      <c r="L96" s="279"/>
      <c r="M96" s="279"/>
      <c r="N96" s="279"/>
      <c r="O96" s="279"/>
      <c r="P96" s="279"/>
      <c r="Q96" s="279"/>
      <c r="R96" s="279"/>
      <c r="S96" s="222">
        <v>0</v>
      </c>
      <c r="T96" s="169">
        <v>15</v>
      </c>
      <c r="U96" s="160" t="s">
        <v>145</v>
      </c>
      <c r="V96" s="160"/>
      <c r="W96" s="320" t="s">
        <v>1281</v>
      </c>
    </row>
    <row r="97" spans="1:24" ht="94.5" hidden="1" x14ac:dyDescent="0.25">
      <c r="B97" s="488">
        <v>4</v>
      </c>
      <c r="C97" s="490" t="s">
        <v>37</v>
      </c>
      <c r="D97" s="492" t="s">
        <v>25</v>
      </c>
      <c r="E97" s="492" t="s">
        <v>11</v>
      </c>
      <c r="F97" s="494" t="s">
        <v>5</v>
      </c>
      <c r="G97" s="494" t="s">
        <v>1</v>
      </c>
      <c r="H97" s="112" t="s">
        <v>1024</v>
      </c>
      <c r="I97" s="111" t="s">
        <v>1022</v>
      </c>
      <c r="J97" s="111" t="s">
        <v>1023</v>
      </c>
      <c r="K97" s="220"/>
      <c r="L97" s="277"/>
      <c r="M97" s="277"/>
      <c r="N97" s="277"/>
      <c r="O97" s="277"/>
      <c r="P97" s="277"/>
      <c r="Q97" s="277"/>
      <c r="R97" s="277"/>
      <c r="S97" s="342">
        <f>S99+S106</f>
        <v>1.5</v>
      </c>
      <c r="T97" s="434">
        <f>T99+T106</f>
        <v>11814</v>
      </c>
      <c r="U97" s="436" t="s">
        <v>142</v>
      </c>
      <c r="V97" s="436" t="s">
        <v>25</v>
      </c>
      <c r="W97" s="386"/>
    </row>
    <row r="98" spans="1:24" ht="94.5" hidden="1" x14ac:dyDescent="0.25">
      <c r="B98" s="509"/>
      <c r="C98" s="511"/>
      <c r="D98" s="513"/>
      <c r="E98" s="513"/>
      <c r="F98" s="515"/>
      <c r="G98" s="515"/>
      <c r="H98" s="80" t="s">
        <v>676</v>
      </c>
      <c r="I98" s="79" t="s">
        <v>560</v>
      </c>
      <c r="J98" s="79" t="s">
        <v>1025</v>
      </c>
      <c r="K98" s="223"/>
      <c r="L98" s="280"/>
      <c r="M98" s="280"/>
      <c r="N98" s="280"/>
      <c r="O98" s="280"/>
      <c r="P98" s="280"/>
      <c r="Q98" s="280"/>
      <c r="R98" s="280"/>
      <c r="S98" s="344"/>
      <c r="T98" s="525"/>
      <c r="U98" s="519"/>
      <c r="V98" s="519"/>
      <c r="W98" s="372"/>
    </row>
    <row r="99" spans="1:24" ht="110.25" hidden="1" x14ac:dyDescent="0.25">
      <c r="B99" s="482" t="s">
        <v>672</v>
      </c>
      <c r="C99" s="483" t="s">
        <v>39</v>
      </c>
      <c r="D99" s="81" t="s">
        <v>25</v>
      </c>
      <c r="E99" s="403" t="s">
        <v>11</v>
      </c>
      <c r="F99" s="484" t="s">
        <v>5</v>
      </c>
      <c r="G99" s="484" t="s">
        <v>1</v>
      </c>
      <c r="H99" s="82" t="s">
        <v>1072</v>
      </c>
      <c r="I99" s="83" t="s">
        <v>1077</v>
      </c>
      <c r="J99" s="83" t="s">
        <v>1078</v>
      </c>
      <c r="K99" s="214"/>
      <c r="L99" s="271"/>
      <c r="M99" s="271"/>
      <c r="N99" s="271"/>
      <c r="O99" s="271"/>
      <c r="P99" s="271"/>
      <c r="Q99" s="271"/>
      <c r="R99" s="271"/>
      <c r="S99" s="342">
        <f>SUM(S101:S105)</f>
        <v>0</v>
      </c>
      <c r="T99" s="401">
        <f>SUM(T101:T105)</f>
        <v>11400</v>
      </c>
      <c r="U99" s="403" t="s">
        <v>142</v>
      </c>
      <c r="V99" s="129" t="s">
        <v>1145</v>
      </c>
      <c r="W99" s="571"/>
    </row>
    <row r="100" spans="1:24" ht="63" hidden="1" x14ac:dyDescent="0.25">
      <c r="B100" s="528"/>
      <c r="C100" s="529"/>
      <c r="D100" s="90" t="s">
        <v>38</v>
      </c>
      <c r="E100" s="404"/>
      <c r="F100" s="530"/>
      <c r="G100" s="530"/>
      <c r="H100" s="91" t="s">
        <v>677</v>
      </c>
      <c r="I100" s="92" t="s">
        <v>555</v>
      </c>
      <c r="J100" s="92" t="s">
        <v>562</v>
      </c>
      <c r="K100" s="219"/>
      <c r="L100" s="276"/>
      <c r="M100" s="276"/>
      <c r="N100" s="276"/>
      <c r="O100" s="276"/>
      <c r="P100" s="276"/>
      <c r="Q100" s="276"/>
      <c r="R100" s="276"/>
      <c r="S100" s="344"/>
      <c r="T100" s="402"/>
      <c r="U100" s="404"/>
      <c r="V100" s="200" t="s">
        <v>38</v>
      </c>
      <c r="W100" s="393"/>
    </row>
    <row r="101" spans="1:24" ht="60" customHeight="1" x14ac:dyDescent="0.2">
      <c r="B101" s="440" t="s">
        <v>673</v>
      </c>
      <c r="C101" s="573" t="s">
        <v>1028</v>
      </c>
      <c r="D101" s="444" t="s">
        <v>259</v>
      </c>
      <c r="E101" s="416" t="s">
        <v>273</v>
      </c>
      <c r="F101" s="416" t="s">
        <v>5</v>
      </c>
      <c r="G101" s="416" t="s">
        <v>1</v>
      </c>
      <c r="H101" s="18" t="s">
        <v>704</v>
      </c>
      <c r="I101" s="20" t="s">
        <v>537</v>
      </c>
      <c r="J101" s="20" t="s">
        <v>564</v>
      </c>
      <c r="K101" s="211">
        <v>0</v>
      </c>
      <c r="L101" s="268"/>
      <c r="M101" s="268"/>
      <c r="N101" s="268"/>
      <c r="O101" s="268"/>
      <c r="P101" s="268"/>
      <c r="Q101" s="268"/>
      <c r="R101" s="268"/>
      <c r="S101" s="338">
        <v>0</v>
      </c>
      <c r="T101" s="414">
        <v>200</v>
      </c>
      <c r="U101" s="416" t="s">
        <v>142</v>
      </c>
      <c r="V101" s="416"/>
      <c r="W101" s="380" t="s">
        <v>1283</v>
      </c>
      <c r="X101" s="608"/>
    </row>
    <row r="102" spans="1:24" ht="53.25" customHeight="1" x14ac:dyDescent="0.2">
      <c r="B102" s="441"/>
      <c r="C102" s="574"/>
      <c r="D102" s="445"/>
      <c r="E102" s="417"/>
      <c r="F102" s="417"/>
      <c r="G102" s="417"/>
      <c r="H102" s="29" t="s">
        <v>1029</v>
      </c>
      <c r="I102" s="20" t="s">
        <v>537</v>
      </c>
      <c r="J102" s="26" t="s">
        <v>518</v>
      </c>
      <c r="K102" s="229">
        <v>0</v>
      </c>
      <c r="L102" s="286"/>
      <c r="M102" s="286"/>
      <c r="N102" s="286"/>
      <c r="O102" s="286"/>
      <c r="P102" s="286"/>
      <c r="Q102" s="286"/>
      <c r="R102" s="286"/>
      <c r="S102" s="337"/>
      <c r="T102" s="415"/>
      <c r="U102" s="417"/>
      <c r="V102" s="417"/>
      <c r="W102" s="381"/>
      <c r="X102" s="608"/>
    </row>
    <row r="103" spans="1:24" ht="75" x14ac:dyDescent="0.25">
      <c r="B103" s="34" t="s">
        <v>674</v>
      </c>
      <c r="C103" s="32" t="s">
        <v>267</v>
      </c>
      <c r="D103" s="33" t="s">
        <v>259</v>
      </c>
      <c r="E103" s="159" t="s">
        <v>486</v>
      </c>
      <c r="F103" s="159" t="s">
        <v>253</v>
      </c>
      <c r="G103" s="159" t="s">
        <v>1</v>
      </c>
      <c r="H103" s="18" t="s">
        <v>705</v>
      </c>
      <c r="I103" s="20" t="s">
        <v>537</v>
      </c>
      <c r="J103" s="20" t="s">
        <v>565</v>
      </c>
      <c r="K103" s="211">
        <v>0</v>
      </c>
      <c r="L103" s="268"/>
      <c r="M103" s="268"/>
      <c r="N103" s="268"/>
      <c r="O103" s="268"/>
      <c r="P103" s="268"/>
      <c r="Q103" s="268"/>
      <c r="R103" s="268"/>
      <c r="S103" s="211">
        <v>0</v>
      </c>
      <c r="T103" s="165">
        <v>100</v>
      </c>
      <c r="U103" s="159" t="s">
        <v>142</v>
      </c>
      <c r="V103" s="159"/>
      <c r="W103" s="320" t="s">
        <v>1281</v>
      </c>
    </row>
    <row r="104" spans="1:24" ht="42.75" x14ac:dyDescent="0.2">
      <c r="B104" s="467" t="s">
        <v>675</v>
      </c>
      <c r="C104" s="468" t="s">
        <v>261</v>
      </c>
      <c r="D104" s="469" t="s">
        <v>38</v>
      </c>
      <c r="E104" s="406" t="s">
        <v>463</v>
      </c>
      <c r="F104" s="406" t="s">
        <v>5</v>
      </c>
      <c r="G104" s="406" t="s">
        <v>1</v>
      </c>
      <c r="H104" s="18" t="s">
        <v>678</v>
      </c>
      <c r="I104" s="20" t="s">
        <v>537</v>
      </c>
      <c r="J104" s="20" t="s">
        <v>722</v>
      </c>
      <c r="K104" s="211">
        <v>0</v>
      </c>
      <c r="L104" s="268"/>
      <c r="M104" s="268"/>
      <c r="N104" s="268"/>
      <c r="O104" s="268"/>
      <c r="P104" s="268"/>
      <c r="Q104" s="268"/>
      <c r="R104" s="268"/>
      <c r="S104" s="338">
        <v>0</v>
      </c>
      <c r="T104" s="405">
        <v>11100</v>
      </c>
      <c r="U104" s="406" t="s">
        <v>142</v>
      </c>
      <c r="V104" s="406"/>
      <c r="W104" s="382" t="s">
        <v>1281</v>
      </c>
      <c r="X104" s="608"/>
    </row>
    <row r="105" spans="1:24" ht="45.75" thickBot="1" x14ac:dyDescent="0.25">
      <c r="B105" s="569"/>
      <c r="C105" s="568"/>
      <c r="D105" s="572"/>
      <c r="E105" s="567"/>
      <c r="F105" s="567"/>
      <c r="G105" s="567"/>
      <c r="H105" s="40" t="s">
        <v>679</v>
      </c>
      <c r="I105" s="38" t="s">
        <v>563</v>
      </c>
      <c r="J105" s="38" t="s">
        <v>566</v>
      </c>
      <c r="K105" s="230">
        <v>0</v>
      </c>
      <c r="L105" s="287"/>
      <c r="M105" s="287"/>
      <c r="N105" s="287"/>
      <c r="O105" s="287"/>
      <c r="P105" s="287"/>
      <c r="Q105" s="287"/>
      <c r="R105" s="287"/>
      <c r="S105" s="346"/>
      <c r="T105" s="566"/>
      <c r="U105" s="567"/>
      <c r="V105" s="567"/>
      <c r="W105" s="570"/>
      <c r="X105" s="608"/>
    </row>
    <row r="106" spans="1:24" ht="111" hidden="1" thickBot="1" x14ac:dyDescent="0.3">
      <c r="B106" s="482" t="s">
        <v>691</v>
      </c>
      <c r="C106" s="483" t="s">
        <v>40</v>
      </c>
      <c r="D106" s="403" t="s">
        <v>25</v>
      </c>
      <c r="E106" s="403" t="s">
        <v>11</v>
      </c>
      <c r="F106" s="484" t="s">
        <v>5</v>
      </c>
      <c r="G106" s="484" t="s">
        <v>1</v>
      </c>
      <c r="H106" s="82" t="s">
        <v>680</v>
      </c>
      <c r="I106" s="83" t="s">
        <v>1030</v>
      </c>
      <c r="J106" s="83" t="s">
        <v>1031</v>
      </c>
      <c r="K106" s="214"/>
      <c r="L106" s="271"/>
      <c r="M106" s="271"/>
      <c r="N106" s="271"/>
      <c r="O106" s="271"/>
      <c r="P106" s="271"/>
      <c r="Q106" s="271"/>
      <c r="R106" s="271"/>
      <c r="S106" s="342">
        <f>SUM(S108:S116)</f>
        <v>1.5</v>
      </c>
      <c r="T106" s="401">
        <f>SUM(T108:T116)</f>
        <v>414</v>
      </c>
      <c r="U106" s="403" t="s">
        <v>142</v>
      </c>
      <c r="V106" s="403" t="s">
        <v>25</v>
      </c>
      <c r="W106" s="366"/>
    </row>
    <row r="107" spans="1:24" ht="32.25" hidden="1" thickBot="1" x14ac:dyDescent="0.3">
      <c r="B107" s="528"/>
      <c r="C107" s="529"/>
      <c r="D107" s="404"/>
      <c r="E107" s="404"/>
      <c r="F107" s="530"/>
      <c r="G107" s="530"/>
      <c r="H107" s="91" t="s">
        <v>681</v>
      </c>
      <c r="I107" s="92" t="s">
        <v>1032</v>
      </c>
      <c r="J107" s="92" t="s">
        <v>1033</v>
      </c>
      <c r="K107" s="219"/>
      <c r="L107" s="276"/>
      <c r="M107" s="276"/>
      <c r="N107" s="276"/>
      <c r="O107" s="276"/>
      <c r="P107" s="276"/>
      <c r="Q107" s="276"/>
      <c r="R107" s="276"/>
      <c r="S107" s="344"/>
      <c r="T107" s="402"/>
      <c r="U107" s="404"/>
      <c r="V107" s="404"/>
      <c r="W107" s="368"/>
    </row>
    <row r="108" spans="1:24" ht="101.25" customHeight="1" x14ac:dyDescent="0.25">
      <c r="A108" s="5"/>
      <c r="B108" s="10" t="s">
        <v>692</v>
      </c>
      <c r="C108" s="11" t="s">
        <v>262</v>
      </c>
      <c r="D108" s="43" t="s">
        <v>25</v>
      </c>
      <c r="E108" s="158" t="s">
        <v>487</v>
      </c>
      <c r="F108" s="158" t="s">
        <v>5</v>
      </c>
      <c r="G108" s="158" t="s">
        <v>1</v>
      </c>
      <c r="H108" s="13" t="s">
        <v>682</v>
      </c>
      <c r="I108" s="12" t="s">
        <v>567</v>
      </c>
      <c r="J108" s="14" t="s">
        <v>568</v>
      </c>
      <c r="K108" s="248" t="s">
        <v>1251</v>
      </c>
      <c r="L108" s="288"/>
      <c r="M108" s="288"/>
      <c r="N108" s="288"/>
      <c r="O108" s="288"/>
      <c r="P108" s="288"/>
      <c r="Q108" s="288"/>
      <c r="R108" s="288"/>
      <c r="S108" s="248">
        <v>0.3</v>
      </c>
      <c r="T108" s="162">
        <v>72</v>
      </c>
      <c r="U108" s="158" t="s">
        <v>142</v>
      </c>
      <c r="V108" s="158" t="s">
        <v>25</v>
      </c>
      <c r="W108" s="115" t="s">
        <v>1303</v>
      </c>
    </row>
    <row r="109" spans="1:24" ht="119.25" customHeight="1" x14ac:dyDescent="0.2">
      <c r="A109" s="54"/>
      <c r="B109" s="576" t="s">
        <v>693</v>
      </c>
      <c r="C109" s="468" t="s">
        <v>269</v>
      </c>
      <c r="D109" s="469" t="s">
        <v>25</v>
      </c>
      <c r="E109" s="406" t="s">
        <v>464</v>
      </c>
      <c r="F109" s="406" t="s">
        <v>5</v>
      </c>
      <c r="G109" s="406" t="s">
        <v>1</v>
      </c>
      <c r="H109" s="18" t="s">
        <v>683</v>
      </c>
      <c r="I109" s="20" t="s">
        <v>537</v>
      </c>
      <c r="J109" s="20" t="s">
        <v>971</v>
      </c>
      <c r="K109" s="211" t="s">
        <v>1361</v>
      </c>
      <c r="L109" s="268"/>
      <c r="M109" s="268"/>
      <c r="N109" s="268"/>
      <c r="O109" s="268"/>
      <c r="P109" s="268"/>
      <c r="Q109" s="268"/>
      <c r="R109" s="268"/>
      <c r="S109" s="338">
        <v>1.2</v>
      </c>
      <c r="T109" s="405">
        <v>34</v>
      </c>
      <c r="U109" s="406" t="s">
        <v>142</v>
      </c>
      <c r="V109" s="406" t="s">
        <v>25</v>
      </c>
      <c r="W109" s="575" t="s">
        <v>1304</v>
      </c>
      <c r="X109" s="608"/>
    </row>
    <row r="110" spans="1:24" ht="56.25" customHeight="1" x14ac:dyDescent="0.2">
      <c r="A110" s="54"/>
      <c r="B110" s="576"/>
      <c r="C110" s="468"/>
      <c r="D110" s="469"/>
      <c r="E110" s="406"/>
      <c r="F110" s="406"/>
      <c r="G110" s="406"/>
      <c r="H110" s="18" t="s">
        <v>684</v>
      </c>
      <c r="I110" s="20" t="s">
        <v>537</v>
      </c>
      <c r="J110" s="20" t="s">
        <v>1237</v>
      </c>
      <c r="K110" s="211">
        <v>0</v>
      </c>
      <c r="L110" s="268"/>
      <c r="M110" s="268"/>
      <c r="N110" s="268"/>
      <c r="O110" s="268"/>
      <c r="P110" s="268"/>
      <c r="Q110" s="268"/>
      <c r="R110" s="268"/>
      <c r="S110" s="337"/>
      <c r="T110" s="405"/>
      <c r="U110" s="406"/>
      <c r="V110" s="406"/>
      <c r="W110" s="575"/>
      <c r="X110" s="608"/>
    </row>
    <row r="111" spans="1:24" ht="45" x14ac:dyDescent="0.2">
      <c r="A111" s="54"/>
      <c r="B111" s="55" t="s">
        <v>694</v>
      </c>
      <c r="C111" s="32" t="s">
        <v>263</v>
      </c>
      <c r="D111" s="33" t="s">
        <v>25</v>
      </c>
      <c r="E111" s="159" t="s">
        <v>260</v>
      </c>
      <c r="F111" s="159" t="s">
        <v>5</v>
      </c>
      <c r="G111" s="159" t="s">
        <v>1</v>
      </c>
      <c r="H111" s="18" t="s">
        <v>723</v>
      </c>
      <c r="I111" s="20" t="s">
        <v>537</v>
      </c>
      <c r="J111" s="20" t="s">
        <v>569</v>
      </c>
      <c r="K111" s="211">
        <v>0</v>
      </c>
      <c r="L111" s="268"/>
      <c r="M111" s="268"/>
      <c r="N111" s="268"/>
      <c r="O111" s="268"/>
      <c r="P111" s="268"/>
      <c r="Q111" s="268"/>
      <c r="R111" s="268"/>
      <c r="S111" s="211">
        <v>0</v>
      </c>
      <c r="T111" s="165">
        <v>40</v>
      </c>
      <c r="U111" s="159" t="s">
        <v>142</v>
      </c>
      <c r="V111" s="159"/>
      <c r="W111" s="320" t="s">
        <v>1281</v>
      </c>
      <c r="X111" s="258"/>
    </row>
    <row r="112" spans="1:24" ht="84" customHeight="1" thickBot="1" x14ac:dyDescent="0.3">
      <c r="A112" s="54"/>
      <c r="B112" s="34" t="s">
        <v>695</v>
      </c>
      <c r="C112" s="32" t="s">
        <v>264</v>
      </c>
      <c r="D112" s="33" t="s">
        <v>25</v>
      </c>
      <c r="E112" s="159" t="s">
        <v>465</v>
      </c>
      <c r="F112" s="159" t="s">
        <v>5</v>
      </c>
      <c r="G112" s="159" t="s">
        <v>1</v>
      </c>
      <c r="H112" s="18" t="s">
        <v>447</v>
      </c>
      <c r="I112" s="20" t="s">
        <v>537</v>
      </c>
      <c r="J112" s="20" t="s">
        <v>972</v>
      </c>
      <c r="K112" s="211">
        <v>0</v>
      </c>
      <c r="L112" s="268"/>
      <c r="M112" s="268"/>
      <c r="N112" s="268"/>
      <c r="O112" s="268"/>
      <c r="P112" s="268"/>
      <c r="Q112" s="268"/>
      <c r="R112" s="268"/>
      <c r="S112" s="211">
        <v>0</v>
      </c>
      <c r="T112" s="165">
        <v>50</v>
      </c>
      <c r="U112" s="159" t="s">
        <v>145</v>
      </c>
      <c r="V112" s="159"/>
      <c r="W112" s="320" t="s">
        <v>1281</v>
      </c>
    </row>
    <row r="113" spans="1:24" ht="80.25" customHeight="1" x14ac:dyDescent="0.25">
      <c r="A113" s="54"/>
      <c r="B113" s="34" t="s">
        <v>696</v>
      </c>
      <c r="C113" s="32" t="s">
        <v>265</v>
      </c>
      <c r="D113" s="33" t="s">
        <v>25</v>
      </c>
      <c r="E113" s="159" t="s">
        <v>466</v>
      </c>
      <c r="F113" s="159" t="s">
        <v>5</v>
      </c>
      <c r="G113" s="159" t="s">
        <v>1</v>
      </c>
      <c r="H113" s="18" t="s">
        <v>973</v>
      </c>
      <c r="I113" s="20" t="s">
        <v>537</v>
      </c>
      <c r="J113" s="59" t="s">
        <v>974</v>
      </c>
      <c r="K113" s="217" t="s">
        <v>1356</v>
      </c>
      <c r="L113" s="274"/>
      <c r="M113" s="274"/>
      <c r="N113" s="274"/>
      <c r="O113" s="274"/>
      <c r="P113" s="274"/>
      <c r="Q113" s="274"/>
      <c r="R113" s="274"/>
      <c r="S113" s="217" t="s">
        <v>1230</v>
      </c>
      <c r="T113" s="165">
        <v>70</v>
      </c>
      <c r="U113" s="159" t="s">
        <v>140</v>
      </c>
      <c r="V113" s="159" t="s">
        <v>25</v>
      </c>
      <c r="W113" s="115" t="s">
        <v>1303</v>
      </c>
    </row>
    <row r="114" spans="1:24" ht="45" x14ac:dyDescent="0.2">
      <c r="A114" s="54"/>
      <c r="B114" s="467" t="s">
        <v>697</v>
      </c>
      <c r="C114" s="468" t="s">
        <v>268</v>
      </c>
      <c r="D114" s="469" t="s">
        <v>25</v>
      </c>
      <c r="E114" s="406" t="s">
        <v>467</v>
      </c>
      <c r="F114" s="406" t="s">
        <v>5</v>
      </c>
      <c r="G114" s="406" t="s">
        <v>1</v>
      </c>
      <c r="H114" s="18" t="s">
        <v>685</v>
      </c>
      <c r="I114" s="20" t="s">
        <v>537</v>
      </c>
      <c r="J114" s="59" t="s">
        <v>975</v>
      </c>
      <c r="K114" s="217" t="s">
        <v>1220</v>
      </c>
      <c r="L114" s="274"/>
      <c r="M114" s="274"/>
      <c r="N114" s="274"/>
      <c r="O114" s="274"/>
      <c r="P114" s="274"/>
      <c r="Q114" s="274"/>
      <c r="R114" s="274"/>
      <c r="S114" s="347" t="s">
        <v>1221</v>
      </c>
      <c r="T114" s="405">
        <v>130</v>
      </c>
      <c r="U114" s="406" t="s">
        <v>140</v>
      </c>
      <c r="V114" s="406" t="s">
        <v>25</v>
      </c>
      <c r="W114" s="413" t="s">
        <v>1305</v>
      </c>
      <c r="X114" s="608"/>
    </row>
    <row r="115" spans="1:24" ht="38.25" customHeight="1" x14ac:dyDescent="0.2">
      <c r="A115" s="54"/>
      <c r="B115" s="467"/>
      <c r="C115" s="468"/>
      <c r="D115" s="469"/>
      <c r="E115" s="406"/>
      <c r="F115" s="406"/>
      <c r="G115" s="406"/>
      <c r="H115" s="18" t="s">
        <v>686</v>
      </c>
      <c r="I115" s="20" t="s">
        <v>537</v>
      </c>
      <c r="J115" s="61" t="s">
        <v>1215</v>
      </c>
      <c r="K115" s="231" t="s">
        <v>1231</v>
      </c>
      <c r="L115" s="289"/>
      <c r="M115" s="289"/>
      <c r="N115" s="289"/>
      <c r="O115" s="289"/>
      <c r="P115" s="289"/>
      <c r="Q115" s="289"/>
      <c r="R115" s="289"/>
      <c r="S115" s="348"/>
      <c r="T115" s="405"/>
      <c r="U115" s="406"/>
      <c r="V115" s="406"/>
      <c r="W115" s="413"/>
      <c r="X115" s="608"/>
    </row>
    <row r="116" spans="1:24" ht="60" x14ac:dyDescent="0.25">
      <c r="A116" s="54"/>
      <c r="B116" s="34" t="s">
        <v>698</v>
      </c>
      <c r="C116" s="32" t="s">
        <v>303</v>
      </c>
      <c r="D116" s="33" t="s">
        <v>25</v>
      </c>
      <c r="E116" s="159" t="s">
        <v>260</v>
      </c>
      <c r="F116" s="159" t="s">
        <v>5</v>
      </c>
      <c r="G116" s="159" t="s">
        <v>1</v>
      </c>
      <c r="H116" s="18" t="s">
        <v>687</v>
      </c>
      <c r="I116" s="20" t="s">
        <v>537</v>
      </c>
      <c r="J116" s="59" t="s">
        <v>976</v>
      </c>
      <c r="K116" s="217" t="s">
        <v>1233</v>
      </c>
      <c r="L116" s="274"/>
      <c r="M116" s="274"/>
      <c r="N116" s="274"/>
      <c r="O116" s="274"/>
      <c r="P116" s="274"/>
      <c r="Q116" s="274"/>
      <c r="R116" s="274"/>
      <c r="S116" s="217" t="s">
        <v>1232</v>
      </c>
      <c r="T116" s="165">
        <v>18</v>
      </c>
      <c r="U116" s="159" t="s">
        <v>142</v>
      </c>
      <c r="V116" s="159" t="s">
        <v>25</v>
      </c>
      <c r="W116" s="101" t="s">
        <v>1306</v>
      </c>
    </row>
    <row r="117" spans="1:24" ht="48" hidden="1" thickBot="1" x14ac:dyDescent="0.3">
      <c r="B117" s="193">
        <v>5</v>
      </c>
      <c r="C117" s="194" t="s">
        <v>41</v>
      </c>
      <c r="D117" s="195" t="s">
        <v>25</v>
      </c>
      <c r="E117" s="195" t="s">
        <v>11</v>
      </c>
      <c r="F117" s="196" t="s">
        <v>5</v>
      </c>
      <c r="G117" s="196" t="s">
        <v>1</v>
      </c>
      <c r="H117" s="197" t="s">
        <v>688</v>
      </c>
      <c r="I117" s="196" t="s">
        <v>571</v>
      </c>
      <c r="J117" s="196" t="s">
        <v>1034</v>
      </c>
      <c r="K117" s="232"/>
      <c r="L117" s="290"/>
      <c r="M117" s="290"/>
      <c r="N117" s="290"/>
      <c r="O117" s="290"/>
      <c r="P117" s="290"/>
      <c r="Q117" s="290"/>
      <c r="R117" s="290"/>
      <c r="S117" s="250">
        <f>S118+S122</f>
        <v>112.60000000000001</v>
      </c>
      <c r="T117" s="198">
        <f>T118+T122</f>
        <v>18200</v>
      </c>
      <c r="U117" s="187" t="s">
        <v>142</v>
      </c>
      <c r="V117" s="187" t="s">
        <v>43</v>
      </c>
      <c r="W117" s="313"/>
    </row>
    <row r="118" spans="1:24" ht="79.5" hidden="1" thickBot="1" x14ac:dyDescent="0.3">
      <c r="B118" s="131" t="s">
        <v>706</v>
      </c>
      <c r="C118" s="132" t="s">
        <v>42</v>
      </c>
      <c r="D118" s="89" t="s">
        <v>25</v>
      </c>
      <c r="E118" s="89" t="s">
        <v>11</v>
      </c>
      <c r="F118" s="133" t="s">
        <v>5</v>
      </c>
      <c r="G118" s="133" t="s">
        <v>1</v>
      </c>
      <c r="H118" s="120" t="s">
        <v>689</v>
      </c>
      <c r="I118" s="121" t="s">
        <v>555</v>
      </c>
      <c r="J118" s="121" t="s">
        <v>572</v>
      </c>
      <c r="K118" s="233"/>
      <c r="L118" s="291"/>
      <c r="M118" s="291"/>
      <c r="N118" s="291"/>
      <c r="O118" s="291"/>
      <c r="P118" s="291"/>
      <c r="Q118" s="291"/>
      <c r="R118" s="291"/>
      <c r="S118" s="250">
        <f>SUM(S119:S121)</f>
        <v>0</v>
      </c>
      <c r="T118" s="134">
        <f>SUM(T119:T121)</f>
        <v>17200</v>
      </c>
      <c r="U118" s="89" t="s">
        <v>142</v>
      </c>
      <c r="V118" s="89" t="s">
        <v>1146</v>
      </c>
      <c r="W118" s="315"/>
    </row>
    <row r="119" spans="1:24" ht="90" x14ac:dyDescent="0.25">
      <c r="B119" s="24" t="s">
        <v>707</v>
      </c>
      <c r="C119" s="25" t="s">
        <v>270</v>
      </c>
      <c r="D119" s="26" t="s">
        <v>25</v>
      </c>
      <c r="E119" s="172" t="s">
        <v>274</v>
      </c>
      <c r="F119" s="172" t="s">
        <v>5</v>
      </c>
      <c r="G119" s="172" t="s">
        <v>1</v>
      </c>
      <c r="H119" s="29" t="s">
        <v>690</v>
      </c>
      <c r="I119" s="26" t="s">
        <v>537</v>
      </c>
      <c r="J119" s="26" t="s">
        <v>1216</v>
      </c>
      <c r="K119" s="229">
        <v>0</v>
      </c>
      <c r="L119" s="286"/>
      <c r="M119" s="286"/>
      <c r="N119" s="286"/>
      <c r="O119" s="286"/>
      <c r="P119" s="286"/>
      <c r="Q119" s="286"/>
      <c r="R119" s="286"/>
      <c r="S119" s="229">
        <v>0</v>
      </c>
      <c r="T119" s="173">
        <v>14000</v>
      </c>
      <c r="U119" s="172" t="s">
        <v>247</v>
      </c>
      <c r="V119" s="172"/>
      <c r="W119" s="320" t="s">
        <v>1281</v>
      </c>
    </row>
    <row r="120" spans="1:24" ht="75" x14ac:dyDescent="0.25">
      <c r="B120" s="34" t="s">
        <v>708</v>
      </c>
      <c r="C120" s="32" t="s">
        <v>271</v>
      </c>
      <c r="D120" s="33" t="s">
        <v>25</v>
      </c>
      <c r="E120" s="159" t="s">
        <v>488</v>
      </c>
      <c r="F120" s="159" t="s">
        <v>5</v>
      </c>
      <c r="G120" s="159" t="s">
        <v>1</v>
      </c>
      <c r="H120" s="18" t="s">
        <v>710</v>
      </c>
      <c r="I120" s="20" t="s">
        <v>537</v>
      </c>
      <c r="J120" s="20" t="s">
        <v>1217</v>
      </c>
      <c r="K120" s="211">
        <v>0</v>
      </c>
      <c r="L120" s="268"/>
      <c r="M120" s="268"/>
      <c r="N120" s="268"/>
      <c r="O120" s="268"/>
      <c r="P120" s="268"/>
      <c r="Q120" s="268"/>
      <c r="R120" s="268"/>
      <c r="S120" s="211">
        <v>0</v>
      </c>
      <c r="T120" s="165">
        <v>200</v>
      </c>
      <c r="U120" s="159" t="s">
        <v>140</v>
      </c>
      <c r="V120" s="159"/>
      <c r="W120" s="320" t="s">
        <v>1281</v>
      </c>
    </row>
    <row r="121" spans="1:24" ht="141.75" customHeight="1" thickBot="1" x14ac:dyDescent="0.3">
      <c r="B121" s="35" t="s">
        <v>709</v>
      </c>
      <c r="C121" s="36" t="s">
        <v>1187</v>
      </c>
      <c r="D121" s="37" t="s">
        <v>25</v>
      </c>
      <c r="E121" s="174" t="s">
        <v>243</v>
      </c>
      <c r="F121" s="174" t="s">
        <v>5</v>
      </c>
      <c r="G121" s="174" t="s">
        <v>1</v>
      </c>
      <c r="H121" s="40" t="s">
        <v>1180</v>
      </c>
      <c r="I121" s="38" t="s">
        <v>537</v>
      </c>
      <c r="J121" s="62" t="s">
        <v>1264</v>
      </c>
      <c r="K121" s="234">
        <v>0</v>
      </c>
      <c r="L121" s="292"/>
      <c r="M121" s="292"/>
      <c r="N121" s="292"/>
      <c r="O121" s="292"/>
      <c r="P121" s="292"/>
      <c r="Q121" s="292"/>
      <c r="R121" s="292"/>
      <c r="S121" s="234">
        <v>0</v>
      </c>
      <c r="T121" s="176">
        <v>3000</v>
      </c>
      <c r="U121" s="174" t="s">
        <v>142</v>
      </c>
      <c r="V121" s="174"/>
      <c r="W121" s="130" t="s">
        <v>1367</v>
      </c>
    </row>
    <row r="122" spans="1:24" ht="48" hidden="1" thickBot="1" x14ac:dyDescent="0.3">
      <c r="A122" s="5"/>
      <c r="B122" s="453" t="s">
        <v>711</v>
      </c>
      <c r="C122" s="455" t="s">
        <v>1147</v>
      </c>
      <c r="D122" s="420" t="s">
        <v>25</v>
      </c>
      <c r="E122" s="420" t="s">
        <v>11</v>
      </c>
      <c r="F122" s="457" t="s">
        <v>5</v>
      </c>
      <c r="G122" s="457" t="s">
        <v>1</v>
      </c>
      <c r="H122" s="116" t="s">
        <v>716</v>
      </c>
      <c r="I122" s="117" t="s">
        <v>573</v>
      </c>
      <c r="J122" s="117" t="s">
        <v>575</v>
      </c>
      <c r="K122" s="224"/>
      <c r="L122" s="281"/>
      <c r="M122" s="281"/>
      <c r="N122" s="281"/>
      <c r="O122" s="281"/>
      <c r="P122" s="281"/>
      <c r="Q122" s="281"/>
      <c r="R122" s="281"/>
      <c r="S122" s="349">
        <f>SUM(S125:S131)</f>
        <v>112.60000000000001</v>
      </c>
      <c r="T122" s="394">
        <f>SUM(T125:T131)</f>
        <v>1000</v>
      </c>
      <c r="U122" s="397" t="s">
        <v>142</v>
      </c>
      <c r="V122" s="136" t="s">
        <v>25</v>
      </c>
      <c r="W122" s="366"/>
    </row>
    <row r="123" spans="1:24" ht="48" hidden="1" thickBot="1" x14ac:dyDescent="0.3">
      <c r="A123" s="54"/>
      <c r="B123" s="459"/>
      <c r="C123" s="460"/>
      <c r="D123" s="408"/>
      <c r="E123" s="408"/>
      <c r="F123" s="461"/>
      <c r="G123" s="461"/>
      <c r="H123" s="85" t="s">
        <v>717</v>
      </c>
      <c r="I123" s="86" t="s">
        <v>574</v>
      </c>
      <c r="J123" s="86" t="s">
        <v>1035</v>
      </c>
      <c r="K123" s="224"/>
      <c r="L123" s="281"/>
      <c r="M123" s="281"/>
      <c r="N123" s="281"/>
      <c r="O123" s="281"/>
      <c r="P123" s="281"/>
      <c r="Q123" s="281"/>
      <c r="R123" s="281"/>
      <c r="S123" s="350"/>
      <c r="T123" s="395"/>
      <c r="U123" s="398"/>
      <c r="V123" s="84" t="s">
        <v>43</v>
      </c>
      <c r="W123" s="367"/>
    </row>
    <row r="124" spans="1:24" ht="95.25" hidden="1" thickBot="1" x14ac:dyDescent="0.3">
      <c r="A124" s="261"/>
      <c r="B124" s="454"/>
      <c r="C124" s="456"/>
      <c r="D124" s="421"/>
      <c r="E124" s="421"/>
      <c r="F124" s="458"/>
      <c r="G124" s="458"/>
      <c r="H124" s="95" t="s">
        <v>718</v>
      </c>
      <c r="I124" s="96" t="s">
        <v>555</v>
      </c>
      <c r="J124" s="96" t="s">
        <v>576</v>
      </c>
      <c r="K124" s="233"/>
      <c r="L124" s="291"/>
      <c r="M124" s="291"/>
      <c r="N124" s="291"/>
      <c r="O124" s="291"/>
      <c r="P124" s="291"/>
      <c r="Q124" s="291"/>
      <c r="R124" s="291"/>
      <c r="S124" s="351"/>
      <c r="T124" s="396"/>
      <c r="U124" s="399"/>
      <c r="V124" s="94" t="s">
        <v>1148</v>
      </c>
      <c r="W124" s="368"/>
    </row>
    <row r="125" spans="1:24" ht="53.25" x14ac:dyDescent="0.2">
      <c r="A125" s="56"/>
      <c r="B125" s="441" t="s">
        <v>712</v>
      </c>
      <c r="C125" s="443" t="s">
        <v>276</v>
      </c>
      <c r="D125" s="445" t="s">
        <v>25</v>
      </c>
      <c r="E125" s="417" t="s">
        <v>492</v>
      </c>
      <c r="F125" s="417" t="s">
        <v>5</v>
      </c>
      <c r="G125" s="417" t="s">
        <v>1</v>
      </c>
      <c r="H125" s="29" t="s">
        <v>719</v>
      </c>
      <c r="I125" s="26" t="s">
        <v>537</v>
      </c>
      <c r="J125" s="26" t="s">
        <v>724</v>
      </c>
      <c r="K125" s="229">
        <v>0</v>
      </c>
      <c r="L125" s="286"/>
      <c r="M125" s="286"/>
      <c r="N125" s="286"/>
      <c r="O125" s="286"/>
      <c r="P125" s="286"/>
      <c r="Q125" s="286"/>
      <c r="R125" s="286"/>
      <c r="S125" s="336">
        <v>52.432000000000002</v>
      </c>
      <c r="T125" s="415">
        <v>400</v>
      </c>
      <c r="U125" s="417" t="s">
        <v>140</v>
      </c>
      <c r="V125" s="417" t="s">
        <v>25</v>
      </c>
      <c r="W125" s="381" t="s">
        <v>1286</v>
      </c>
      <c r="X125" s="608"/>
    </row>
    <row r="126" spans="1:24" ht="61.5" customHeight="1" x14ac:dyDescent="0.2">
      <c r="A126" s="54"/>
      <c r="B126" s="467"/>
      <c r="C126" s="468"/>
      <c r="D126" s="469"/>
      <c r="E126" s="406"/>
      <c r="F126" s="406"/>
      <c r="G126" s="406"/>
      <c r="H126" s="18" t="s">
        <v>977</v>
      </c>
      <c r="I126" s="20" t="s">
        <v>537</v>
      </c>
      <c r="J126" s="20" t="s">
        <v>980</v>
      </c>
      <c r="K126" s="211" t="s">
        <v>1249</v>
      </c>
      <c r="L126" s="268"/>
      <c r="M126" s="268"/>
      <c r="N126" s="268"/>
      <c r="O126" s="268"/>
      <c r="P126" s="268"/>
      <c r="Q126" s="268"/>
      <c r="R126" s="268"/>
      <c r="S126" s="337"/>
      <c r="T126" s="405"/>
      <c r="U126" s="406"/>
      <c r="V126" s="406"/>
      <c r="W126" s="382"/>
      <c r="X126" s="608"/>
    </row>
    <row r="127" spans="1:24" ht="47.25" customHeight="1" x14ac:dyDescent="0.2">
      <c r="A127" s="54"/>
      <c r="B127" s="467" t="s">
        <v>713</v>
      </c>
      <c r="C127" s="468" t="s">
        <v>277</v>
      </c>
      <c r="D127" s="469" t="s">
        <v>25</v>
      </c>
      <c r="E127" s="406" t="s">
        <v>17</v>
      </c>
      <c r="F127" s="406" t="s">
        <v>5</v>
      </c>
      <c r="G127" s="406" t="s">
        <v>1</v>
      </c>
      <c r="H127" s="18" t="s">
        <v>982</v>
      </c>
      <c r="I127" s="20" t="s">
        <v>537</v>
      </c>
      <c r="J127" s="20" t="s">
        <v>981</v>
      </c>
      <c r="K127" s="211" t="s">
        <v>1235</v>
      </c>
      <c r="L127" s="268"/>
      <c r="M127" s="268"/>
      <c r="N127" s="268"/>
      <c r="O127" s="268"/>
      <c r="P127" s="268"/>
      <c r="Q127" s="268"/>
      <c r="R127" s="268"/>
      <c r="S127" s="338">
        <v>60.14</v>
      </c>
      <c r="T127" s="405">
        <v>480</v>
      </c>
      <c r="U127" s="406" t="s">
        <v>135</v>
      </c>
      <c r="V127" s="406" t="s">
        <v>25</v>
      </c>
      <c r="W127" s="382" t="s">
        <v>1287</v>
      </c>
      <c r="X127" s="608"/>
    </row>
    <row r="128" spans="1:24" ht="45.75" customHeight="1" x14ac:dyDescent="0.2">
      <c r="A128" s="54"/>
      <c r="B128" s="467"/>
      <c r="C128" s="468"/>
      <c r="D128" s="469"/>
      <c r="E128" s="406"/>
      <c r="F128" s="406"/>
      <c r="G128" s="406"/>
      <c r="H128" s="18" t="s">
        <v>720</v>
      </c>
      <c r="I128" s="20" t="s">
        <v>978</v>
      </c>
      <c r="J128" s="20" t="s">
        <v>979</v>
      </c>
      <c r="K128" s="211">
        <v>22</v>
      </c>
      <c r="L128" s="268"/>
      <c r="M128" s="268"/>
      <c r="N128" s="268"/>
      <c r="O128" s="268"/>
      <c r="P128" s="268"/>
      <c r="Q128" s="268"/>
      <c r="R128" s="268"/>
      <c r="S128" s="337"/>
      <c r="T128" s="405"/>
      <c r="U128" s="406"/>
      <c r="V128" s="406"/>
      <c r="W128" s="382"/>
      <c r="X128" s="608"/>
    </row>
    <row r="129" spans="1:24" ht="60" x14ac:dyDescent="0.2">
      <c r="A129" s="54"/>
      <c r="B129" s="467" t="s">
        <v>714</v>
      </c>
      <c r="C129" s="468" t="s">
        <v>304</v>
      </c>
      <c r="D129" s="469" t="s">
        <v>25</v>
      </c>
      <c r="E129" s="406" t="s">
        <v>279</v>
      </c>
      <c r="F129" s="406" t="s">
        <v>5</v>
      </c>
      <c r="G129" s="406" t="s">
        <v>1</v>
      </c>
      <c r="H129" s="18" t="s">
        <v>687</v>
      </c>
      <c r="I129" s="20" t="s">
        <v>537</v>
      </c>
      <c r="J129" s="20" t="s">
        <v>983</v>
      </c>
      <c r="K129" s="211" t="s">
        <v>1238</v>
      </c>
      <c r="L129" s="268"/>
      <c r="M129" s="268"/>
      <c r="N129" s="268"/>
      <c r="O129" s="268"/>
      <c r="P129" s="268"/>
      <c r="Q129" s="268"/>
      <c r="R129" s="268"/>
      <c r="S129" s="338">
        <v>2.8000000000000001E-2</v>
      </c>
      <c r="T129" s="405">
        <v>80</v>
      </c>
      <c r="U129" s="406" t="s">
        <v>142</v>
      </c>
      <c r="V129" s="406" t="s">
        <v>25</v>
      </c>
      <c r="W129" s="382" t="s">
        <v>1287</v>
      </c>
      <c r="X129" s="608"/>
    </row>
    <row r="130" spans="1:24" ht="45" x14ac:dyDescent="0.2">
      <c r="A130" s="54"/>
      <c r="B130" s="467"/>
      <c r="C130" s="468"/>
      <c r="D130" s="469"/>
      <c r="E130" s="406"/>
      <c r="F130" s="406"/>
      <c r="G130" s="406"/>
      <c r="H130" s="42" t="s">
        <v>721</v>
      </c>
      <c r="I130" s="20" t="s">
        <v>537</v>
      </c>
      <c r="J130" s="20" t="s">
        <v>566</v>
      </c>
      <c r="K130" s="211" t="s">
        <v>1364</v>
      </c>
      <c r="L130" s="268"/>
      <c r="M130" s="268"/>
      <c r="N130" s="268"/>
      <c r="O130" s="268"/>
      <c r="P130" s="268"/>
      <c r="Q130" s="268"/>
      <c r="R130" s="268"/>
      <c r="S130" s="337"/>
      <c r="T130" s="405"/>
      <c r="U130" s="406"/>
      <c r="V130" s="406"/>
      <c r="W130" s="382"/>
      <c r="X130" s="608"/>
    </row>
    <row r="131" spans="1:24" ht="54" customHeight="1" thickBot="1" x14ac:dyDescent="0.3">
      <c r="A131" s="54"/>
      <c r="B131" s="15" t="s">
        <v>715</v>
      </c>
      <c r="C131" s="16" t="s">
        <v>275</v>
      </c>
      <c r="D131" s="30" t="s">
        <v>25</v>
      </c>
      <c r="E131" s="160" t="s">
        <v>279</v>
      </c>
      <c r="F131" s="160" t="s">
        <v>5</v>
      </c>
      <c r="G131" s="160" t="s">
        <v>1</v>
      </c>
      <c r="H131" s="27" t="s">
        <v>447</v>
      </c>
      <c r="I131" s="17" t="s">
        <v>537</v>
      </c>
      <c r="J131" s="17" t="s">
        <v>568</v>
      </c>
      <c r="K131" s="222">
        <v>0</v>
      </c>
      <c r="L131" s="279"/>
      <c r="M131" s="279"/>
      <c r="N131" s="279"/>
      <c r="O131" s="279"/>
      <c r="P131" s="279"/>
      <c r="Q131" s="279"/>
      <c r="R131" s="279"/>
      <c r="S131" s="222">
        <v>0</v>
      </c>
      <c r="T131" s="169">
        <v>40</v>
      </c>
      <c r="U131" s="160" t="s">
        <v>142</v>
      </c>
      <c r="V131" s="160"/>
      <c r="W131" s="320" t="s">
        <v>1281</v>
      </c>
    </row>
    <row r="132" spans="1:24" ht="39.75" hidden="1" customHeight="1" x14ac:dyDescent="0.25">
      <c r="B132" s="488">
        <v>6</v>
      </c>
      <c r="C132" s="490" t="s">
        <v>47</v>
      </c>
      <c r="D132" s="492" t="s">
        <v>44</v>
      </c>
      <c r="E132" s="492" t="s">
        <v>11</v>
      </c>
      <c r="F132" s="494" t="s">
        <v>5</v>
      </c>
      <c r="G132" s="494" t="s">
        <v>1</v>
      </c>
      <c r="H132" s="112" t="s">
        <v>48</v>
      </c>
      <c r="I132" s="111" t="s">
        <v>782</v>
      </c>
      <c r="J132" s="111" t="s">
        <v>783</v>
      </c>
      <c r="K132" s="220"/>
      <c r="L132" s="277"/>
      <c r="M132" s="277"/>
      <c r="N132" s="277"/>
      <c r="O132" s="277"/>
      <c r="P132" s="277"/>
      <c r="Q132" s="277"/>
      <c r="R132" s="277"/>
      <c r="S132" s="342">
        <f>S134+S144</f>
        <v>1238.1330000000003</v>
      </c>
      <c r="T132" s="434">
        <f>T134+T144</f>
        <v>8590</v>
      </c>
      <c r="U132" s="436" t="s">
        <v>142</v>
      </c>
      <c r="V132" s="436" t="s">
        <v>1149</v>
      </c>
      <c r="W132" s="378"/>
    </row>
    <row r="133" spans="1:24" ht="32.25" hidden="1" thickBot="1" x14ac:dyDescent="0.3">
      <c r="B133" s="509"/>
      <c r="C133" s="511"/>
      <c r="D133" s="513"/>
      <c r="E133" s="513"/>
      <c r="F133" s="515"/>
      <c r="G133" s="515"/>
      <c r="H133" s="80" t="s">
        <v>49</v>
      </c>
      <c r="I133" s="79" t="s">
        <v>781</v>
      </c>
      <c r="J133" s="79" t="s">
        <v>784</v>
      </c>
      <c r="K133" s="223"/>
      <c r="L133" s="280"/>
      <c r="M133" s="280"/>
      <c r="N133" s="280"/>
      <c r="O133" s="280"/>
      <c r="P133" s="280"/>
      <c r="Q133" s="280"/>
      <c r="R133" s="280"/>
      <c r="S133" s="344"/>
      <c r="T133" s="525"/>
      <c r="U133" s="519"/>
      <c r="V133" s="519"/>
      <c r="W133" s="379"/>
    </row>
    <row r="134" spans="1:24" ht="32.25" hidden="1" thickBot="1" x14ac:dyDescent="0.3">
      <c r="B134" s="482" t="s">
        <v>725</v>
      </c>
      <c r="C134" s="483" t="s">
        <v>50</v>
      </c>
      <c r="D134" s="403" t="s">
        <v>44</v>
      </c>
      <c r="E134" s="403" t="s">
        <v>11</v>
      </c>
      <c r="F134" s="484" t="s">
        <v>5</v>
      </c>
      <c r="G134" s="484" t="s">
        <v>1</v>
      </c>
      <c r="H134" s="82" t="s">
        <v>51</v>
      </c>
      <c r="I134" s="83" t="s">
        <v>785</v>
      </c>
      <c r="J134" s="83" t="s">
        <v>787</v>
      </c>
      <c r="K134" s="214"/>
      <c r="L134" s="271"/>
      <c r="M134" s="271"/>
      <c r="N134" s="271"/>
      <c r="O134" s="271"/>
      <c r="P134" s="271"/>
      <c r="Q134" s="271"/>
      <c r="R134" s="271"/>
      <c r="S134" s="342">
        <f>SUM(S136:S143)</f>
        <v>1221.4730000000002</v>
      </c>
      <c r="T134" s="401">
        <f>SUM(T136:T143)</f>
        <v>8205</v>
      </c>
      <c r="U134" s="403" t="s">
        <v>142</v>
      </c>
      <c r="V134" s="403" t="s">
        <v>1150</v>
      </c>
      <c r="W134" s="366"/>
    </row>
    <row r="135" spans="1:24" ht="48" hidden="1" thickBot="1" x14ac:dyDescent="0.3">
      <c r="B135" s="528"/>
      <c r="C135" s="529"/>
      <c r="D135" s="404"/>
      <c r="E135" s="404"/>
      <c r="F135" s="530"/>
      <c r="G135" s="530"/>
      <c r="H135" s="91" t="s">
        <v>52</v>
      </c>
      <c r="I135" s="92" t="s">
        <v>786</v>
      </c>
      <c r="J135" s="92" t="s">
        <v>1079</v>
      </c>
      <c r="K135" s="219"/>
      <c r="L135" s="276"/>
      <c r="M135" s="276"/>
      <c r="N135" s="276"/>
      <c r="O135" s="276"/>
      <c r="P135" s="276"/>
      <c r="Q135" s="276"/>
      <c r="R135" s="276"/>
      <c r="S135" s="344"/>
      <c r="T135" s="402"/>
      <c r="U135" s="404"/>
      <c r="V135" s="404"/>
      <c r="W135" s="367"/>
    </row>
    <row r="136" spans="1:24" ht="45" x14ac:dyDescent="0.2">
      <c r="B136" s="531" t="s">
        <v>727</v>
      </c>
      <c r="C136" s="532" t="s">
        <v>288</v>
      </c>
      <c r="D136" s="535" t="s">
        <v>44</v>
      </c>
      <c r="E136" s="410" t="s">
        <v>280</v>
      </c>
      <c r="F136" s="410" t="s">
        <v>5</v>
      </c>
      <c r="G136" s="410" t="s">
        <v>1</v>
      </c>
      <c r="H136" s="13" t="s">
        <v>281</v>
      </c>
      <c r="I136" s="12" t="s">
        <v>537</v>
      </c>
      <c r="J136" s="12" t="s">
        <v>1080</v>
      </c>
      <c r="K136" s="210">
        <v>0</v>
      </c>
      <c r="L136" s="267"/>
      <c r="M136" s="267"/>
      <c r="N136" s="267"/>
      <c r="O136" s="267"/>
      <c r="P136" s="267"/>
      <c r="Q136" s="267"/>
      <c r="R136" s="267"/>
      <c r="S136" s="336">
        <v>888.79</v>
      </c>
      <c r="T136" s="409">
        <v>6000</v>
      </c>
      <c r="U136" s="521" t="s">
        <v>142</v>
      </c>
      <c r="V136" s="521" t="s">
        <v>44</v>
      </c>
      <c r="W136" s="382" t="s">
        <v>1309</v>
      </c>
      <c r="X136" s="608"/>
    </row>
    <row r="137" spans="1:24" ht="66" x14ac:dyDescent="0.2">
      <c r="B137" s="467"/>
      <c r="C137" s="468"/>
      <c r="D137" s="536"/>
      <c r="E137" s="406"/>
      <c r="F137" s="406"/>
      <c r="G137" s="406"/>
      <c r="H137" s="18" t="s">
        <v>282</v>
      </c>
      <c r="I137" s="20" t="s">
        <v>537</v>
      </c>
      <c r="J137" s="20" t="s">
        <v>1097</v>
      </c>
      <c r="K137" s="211">
        <v>38</v>
      </c>
      <c r="L137" s="268"/>
      <c r="M137" s="268"/>
      <c r="N137" s="268"/>
      <c r="O137" s="268"/>
      <c r="P137" s="268"/>
      <c r="Q137" s="268"/>
      <c r="R137" s="268"/>
      <c r="S137" s="337"/>
      <c r="T137" s="405"/>
      <c r="U137" s="411"/>
      <c r="V137" s="411"/>
      <c r="W137" s="382"/>
      <c r="X137" s="608"/>
    </row>
    <row r="138" spans="1:24" ht="40.5" x14ac:dyDescent="0.2">
      <c r="B138" s="467" t="s">
        <v>726</v>
      </c>
      <c r="C138" s="468" t="s">
        <v>285</v>
      </c>
      <c r="D138" s="536" t="s">
        <v>44</v>
      </c>
      <c r="E138" s="406" t="s">
        <v>286</v>
      </c>
      <c r="F138" s="406" t="s">
        <v>5</v>
      </c>
      <c r="G138" s="406" t="s">
        <v>1</v>
      </c>
      <c r="H138" s="42" t="s">
        <v>284</v>
      </c>
      <c r="I138" s="20" t="s">
        <v>537</v>
      </c>
      <c r="J138" s="20" t="s">
        <v>788</v>
      </c>
      <c r="K138" s="211">
        <v>0</v>
      </c>
      <c r="L138" s="268"/>
      <c r="M138" s="268"/>
      <c r="N138" s="268"/>
      <c r="O138" s="268"/>
      <c r="P138" s="268"/>
      <c r="Q138" s="268"/>
      <c r="R138" s="268"/>
      <c r="S138" s="338">
        <v>0</v>
      </c>
      <c r="T138" s="405">
        <v>800</v>
      </c>
      <c r="U138" s="411" t="s">
        <v>142</v>
      </c>
      <c r="V138" s="411" t="s">
        <v>44</v>
      </c>
      <c r="W138" s="382" t="s">
        <v>1287</v>
      </c>
      <c r="X138" s="608"/>
    </row>
    <row r="139" spans="1:24" ht="43.5" customHeight="1" x14ac:dyDescent="0.2">
      <c r="B139" s="467"/>
      <c r="C139" s="468"/>
      <c r="D139" s="536"/>
      <c r="E139" s="406"/>
      <c r="F139" s="406"/>
      <c r="G139" s="406"/>
      <c r="H139" s="42" t="s">
        <v>1081</v>
      </c>
      <c r="I139" s="20" t="s">
        <v>1082</v>
      </c>
      <c r="J139" s="20" t="s">
        <v>1083</v>
      </c>
      <c r="K139" s="211" t="s">
        <v>1209</v>
      </c>
      <c r="L139" s="268"/>
      <c r="M139" s="268"/>
      <c r="N139" s="268"/>
      <c r="O139" s="268"/>
      <c r="P139" s="268"/>
      <c r="Q139" s="268"/>
      <c r="R139" s="268"/>
      <c r="S139" s="337"/>
      <c r="T139" s="405"/>
      <c r="U139" s="411"/>
      <c r="V139" s="411"/>
      <c r="W139" s="382"/>
      <c r="X139" s="608"/>
    </row>
    <row r="140" spans="1:24" ht="75" x14ac:dyDescent="0.25">
      <c r="B140" s="34" t="s">
        <v>728</v>
      </c>
      <c r="C140" s="32" t="s">
        <v>287</v>
      </c>
      <c r="D140" s="20" t="s">
        <v>44</v>
      </c>
      <c r="E140" s="159" t="s">
        <v>280</v>
      </c>
      <c r="F140" s="159" t="s">
        <v>5</v>
      </c>
      <c r="G140" s="159" t="s">
        <v>1</v>
      </c>
      <c r="H140" s="18" t="s">
        <v>893</v>
      </c>
      <c r="I140" s="20" t="s">
        <v>537</v>
      </c>
      <c r="J140" s="20" t="s">
        <v>789</v>
      </c>
      <c r="K140" s="211" t="s">
        <v>1210</v>
      </c>
      <c r="L140" s="268"/>
      <c r="M140" s="268"/>
      <c r="N140" s="268"/>
      <c r="O140" s="268"/>
      <c r="P140" s="268"/>
      <c r="Q140" s="268"/>
      <c r="R140" s="268"/>
      <c r="S140" s="211">
        <v>262.14299999999997</v>
      </c>
      <c r="T140" s="165">
        <v>750</v>
      </c>
      <c r="U140" s="166" t="s">
        <v>142</v>
      </c>
      <c r="V140" s="166" t="s">
        <v>44</v>
      </c>
      <c r="W140" s="319" t="s">
        <v>1288</v>
      </c>
    </row>
    <row r="141" spans="1:24" ht="105" x14ac:dyDescent="0.25">
      <c r="B141" s="34" t="s">
        <v>729</v>
      </c>
      <c r="C141" s="32" t="s">
        <v>1136</v>
      </c>
      <c r="D141" s="20" t="s">
        <v>44</v>
      </c>
      <c r="E141" s="159" t="s">
        <v>280</v>
      </c>
      <c r="F141" s="159" t="s">
        <v>5</v>
      </c>
      <c r="G141" s="159" t="s">
        <v>1</v>
      </c>
      <c r="H141" s="42" t="s">
        <v>400</v>
      </c>
      <c r="I141" s="20" t="s">
        <v>1098</v>
      </c>
      <c r="J141" s="20" t="s">
        <v>1100</v>
      </c>
      <c r="K141" s="211">
        <v>75</v>
      </c>
      <c r="L141" s="268"/>
      <c r="M141" s="268"/>
      <c r="N141" s="268"/>
      <c r="O141" s="268"/>
      <c r="P141" s="268"/>
      <c r="Q141" s="268"/>
      <c r="R141" s="268"/>
      <c r="S141" s="211">
        <v>25.63</v>
      </c>
      <c r="T141" s="165">
        <v>30</v>
      </c>
      <c r="U141" s="166" t="s">
        <v>142</v>
      </c>
      <c r="V141" s="166" t="s">
        <v>44</v>
      </c>
      <c r="W141" s="138" t="s">
        <v>1307</v>
      </c>
    </row>
    <row r="142" spans="1:24" ht="58.5" customHeight="1" x14ac:dyDescent="0.2">
      <c r="B142" s="467" t="s">
        <v>730</v>
      </c>
      <c r="C142" s="468" t="s">
        <v>289</v>
      </c>
      <c r="D142" s="536" t="s">
        <v>44</v>
      </c>
      <c r="E142" s="406" t="s">
        <v>280</v>
      </c>
      <c r="F142" s="406" t="s">
        <v>5</v>
      </c>
      <c r="G142" s="406" t="s">
        <v>1</v>
      </c>
      <c r="H142" s="42" t="s">
        <v>283</v>
      </c>
      <c r="I142" s="20" t="s">
        <v>537</v>
      </c>
      <c r="J142" s="20" t="s">
        <v>1099</v>
      </c>
      <c r="K142" s="211" t="s">
        <v>1262</v>
      </c>
      <c r="L142" s="268"/>
      <c r="M142" s="268"/>
      <c r="N142" s="268"/>
      <c r="O142" s="268"/>
      <c r="P142" s="268"/>
      <c r="Q142" s="268"/>
      <c r="R142" s="268"/>
      <c r="S142" s="338">
        <v>44.91</v>
      </c>
      <c r="T142" s="405">
        <f>400+225</f>
        <v>625</v>
      </c>
      <c r="U142" s="411" t="s">
        <v>142</v>
      </c>
      <c r="V142" s="411" t="s">
        <v>44</v>
      </c>
      <c r="W142" s="557" t="s">
        <v>1289</v>
      </c>
      <c r="X142" s="608"/>
    </row>
    <row r="143" spans="1:24" ht="112.5" customHeight="1" x14ac:dyDescent="0.2">
      <c r="B143" s="467"/>
      <c r="C143" s="468"/>
      <c r="D143" s="536"/>
      <c r="E143" s="406"/>
      <c r="F143" s="406"/>
      <c r="G143" s="406"/>
      <c r="H143" s="18" t="s">
        <v>295</v>
      </c>
      <c r="I143" s="20" t="s">
        <v>537</v>
      </c>
      <c r="J143" s="20" t="s">
        <v>1101</v>
      </c>
      <c r="K143" s="211" t="s">
        <v>1259</v>
      </c>
      <c r="L143" s="268"/>
      <c r="M143" s="268"/>
      <c r="N143" s="268"/>
      <c r="O143" s="268"/>
      <c r="P143" s="268"/>
      <c r="Q143" s="268"/>
      <c r="R143" s="268"/>
      <c r="S143" s="337"/>
      <c r="T143" s="405"/>
      <c r="U143" s="411"/>
      <c r="V143" s="411"/>
      <c r="W143" s="557"/>
      <c r="X143" s="608"/>
    </row>
    <row r="144" spans="1:24" ht="78.75" hidden="1" x14ac:dyDescent="0.25">
      <c r="B144" s="453" t="s">
        <v>731</v>
      </c>
      <c r="C144" s="455" t="s">
        <v>54</v>
      </c>
      <c r="D144" s="420" t="s">
        <v>44</v>
      </c>
      <c r="E144" s="420" t="s">
        <v>11</v>
      </c>
      <c r="F144" s="457" t="s">
        <v>5</v>
      </c>
      <c r="G144" s="457" t="s">
        <v>1</v>
      </c>
      <c r="H144" s="116" t="s">
        <v>56</v>
      </c>
      <c r="I144" s="117" t="s">
        <v>790</v>
      </c>
      <c r="J144" s="117" t="s">
        <v>793</v>
      </c>
      <c r="K144" s="235"/>
      <c r="L144" s="293"/>
      <c r="M144" s="293"/>
      <c r="N144" s="293"/>
      <c r="O144" s="293"/>
      <c r="P144" s="293"/>
      <c r="Q144" s="293"/>
      <c r="R144" s="293"/>
      <c r="S144" s="333">
        <f>SUM(S147:S152)</f>
        <v>16.66</v>
      </c>
      <c r="T144" s="418">
        <f>SUM(T147:T152)</f>
        <v>385</v>
      </c>
      <c r="U144" s="522" t="s">
        <v>142</v>
      </c>
      <c r="V144" s="190" t="s">
        <v>1151</v>
      </c>
      <c r="W144" s="393"/>
    </row>
    <row r="145" spans="2:24" ht="126" hidden="1" x14ac:dyDescent="0.25">
      <c r="B145" s="459"/>
      <c r="C145" s="460"/>
      <c r="D145" s="408"/>
      <c r="E145" s="408"/>
      <c r="F145" s="461"/>
      <c r="G145" s="461"/>
      <c r="H145" s="85" t="s">
        <v>57</v>
      </c>
      <c r="I145" s="86" t="s">
        <v>791</v>
      </c>
      <c r="J145" s="86" t="s">
        <v>794</v>
      </c>
      <c r="K145" s="218"/>
      <c r="L145" s="275"/>
      <c r="M145" s="275"/>
      <c r="N145" s="275"/>
      <c r="O145" s="275"/>
      <c r="P145" s="275"/>
      <c r="Q145" s="275"/>
      <c r="R145" s="275"/>
      <c r="S145" s="334"/>
      <c r="T145" s="407"/>
      <c r="U145" s="523"/>
      <c r="V145" s="119" t="s">
        <v>1152</v>
      </c>
      <c r="W145" s="393"/>
    </row>
    <row r="146" spans="2:24" ht="48" hidden="1" thickBot="1" x14ac:dyDescent="0.3">
      <c r="B146" s="454"/>
      <c r="C146" s="456"/>
      <c r="D146" s="421"/>
      <c r="E146" s="94" t="s">
        <v>55</v>
      </c>
      <c r="F146" s="458"/>
      <c r="G146" s="458"/>
      <c r="H146" s="95" t="s">
        <v>58</v>
      </c>
      <c r="I146" s="96" t="s">
        <v>792</v>
      </c>
      <c r="J146" s="96" t="s">
        <v>795</v>
      </c>
      <c r="K146" s="215"/>
      <c r="L146" s="272"/>
      <c r="M146" s="272"/>
      <c r="N146" s="272"/>
      <c r="O146" s="272"/>
      <c r="P146" s="272"/>
      <c r="Q146" s="272"/>
      <c r="R146" s="272"/>
      <c r="S146" s="335"/>
      <c r="T146" s="419"/>
      <c r="U146" s="524"/>
      <c r="V146" s="122" t="s">
        <v>55</v>
      </c>
      <c r="W146" s="601"/>
    </row>
    <row r="147" spans="2:24" ht="56.25" customHeight="1" x14ac:dyDescent="0.25">
      <c r="B147" s="24" t="s">
        <v>732</v>
      </c>
      <c r="C147" s="25" t="s">
        <v>292</v>
      </c>
      <c r="D147" s="9" t="s">
        <v>44</v>
      </c>
      <c r="E147" s="172" t="s">
        <v>55</v>
      </c>
      <c r="F147" s="172" t="s">
        <v>5</v>
      </c>
      <c r="G147" s="172" t="s">
        <v>1</v>
      </c>
      <c r="H147" s="45" t="s">
        <v>401</v>
      </c>
      <c r="I147" s="26" t="s">
        <v>537</v>
      </c>
      <c r="J147" s="26" t="s">
        <v>1102</v>
      </c>
      <c r="K147" s="229" t="s">
        <v>1227</v>
      </c>
      <c r="L147" s="286"/>
      <c r="M147" s="286"/>
      <c r="N147" s="286"/>
      <c r="O147" s="286"/>
      <c r="P147" s="286"/>
      <c r="Q147" s="286"/>
      <c r="R147" s="286"/>
      <c r="S147" s="229">
        <v>2.63</v>
      </c>
      <c r="T147" s="173">
        <v>30</v>
      </c>
      <c r="U147" s="172" t="s">
        <v>142</v>
      </c>
      <c r="V147" s="172" t="s">
        <v>44</v>
      </c>
      <c r="W147" s="319" t="s">
        <v>1288</v>
      </c>
    </row>
    <row r="148" spans="2:24" ht="111.75" customHeight="1" x14ac:dyDescent="0.2">
      <c r="B148" s="440" t="s">
        <v>733</v>
      </c>
      <c r="C148" s="442" t="s">
        <v>296</v>
      </c>
      <c r="D148" s="444" t="s">
        <v>44</v>
      </c>
      <c r="E148" s="416" t="s">
        <v>402</v>
      </c>
      <c r="F148" s="416" t="s">
        <v>5</v>
      </c>
      <c r="G148" s="416" t="s">
        <v>1</v>
      </c>
      <c r="H148" s="18" t="s">
        <v>293</v>
      </c>
      <c r="I148" s="20" t="s">
        <v>537</v>
      </c>
      <c r="J148" s="20" t="s">
        <v>1103</v>
      </c>
      <c r="K148" s="211">
        <v>15</v>
      </c>
      <c r="L148" s="268"/>
      <c r="M148" s="268"/>
      <c r="N148" s="268"/>
      <c r="O148" s="268"/>
      <c r="P148" s="268"/>
      <c r="Q148" s="268"/>
      <c r="R148" s="268"/>
      <c r="S148" s="338">
        <v>7.63</v>
      </c>
      <c r="T148" s="414">
        <v>25</v>
      </c>
      <c r="U148" s="416" t="s">
        <v>142</v>
      </c>
      <c r="V148" s="416" t="s">
        <v>44</v>
      </c>
      <c r="W148" s="380" t="s">
        <v>1365</v>
      </c>
      <c r="X148" s="608"/>
    </row>
    <row r="149" spans="2:24" ht="130.5" customHeight="1" x14ac:dyDescent="0.2">
      <c r="B149" s="441"/>
      <c r="C149" s="443"/>
      <c r="D149" s="445"/>
      <c r="E149" s="417"/>
      <c r="F149" s="417"/>
      <c r="G149" s="417"/>
      <c r="H149" s="18" t="s">
        <v>796</v>
      </c>
      <c r="I149" s="20" t="s">
        <v>797</v>
      </c>
      <c r="J149" s="20" t="s">
        <v>558</v>
      </c>
      <c r="K149" s="211">
        <v>5</v>
      </c>
      <c r="L149" s="268"/>
      <c r="M149" s="268"/>
      <c r="N149" s="268"/>
      <c r="O149" s="268"/>
      <c r="P149" s="268"/>
      <c r="Q149" s="268"/>
      <c r="R149" s="268"/>
      <c r="S149" s="337"/>
      <c r="T149" s="415"/>
      <c r="U149" s="417"/>
      <c r="V149" s="417"/>
      <c r="W149" s="377"/>
      <c r="X149" s="608"/>
    </row>
    <row r="150" spans="2:24" ht="30" x14ac:dyDescent="0.25">
      <c r="B150" s="34" t="s">
        <v>734</v>
      </c>
      <c r="C150" s="32" t="s">
        <v>1105</v>
      </c>
      <c r="D150" s="33" t="s">
        <v>55</v>
      </c>
      <c r="E150" s="159" t="s">
        <v>11</v>
      </c>
      <c r="F150" s="159" t="s">
        <v>5</v>
      </c>
      <c r="G150" s="159" t="s">
        <v>1</v>
      </c>
      <c r="H150" s="18" t="s">
        <v>294</v>
      </c>
      <c r="I150" s="20" t="s">
        <v>537</v>
      </c>
      <c r="J150" s="20" t="s">
        <v>1104</v>
      </c>
      <c r="K150" s="211">
        <v>0</v>
      </c>
      <c r="L150" s="268"/>
      <c r="M150" s="268"/>
      <c r="N150" s="268"/>
      <c r="O150" s="268"/>
      <c r="P150" s="268"/>
      <c r="Q150" s="268"/>
      <c r="R150" s="268"/>
      <c r="S150" s="211">
        <v>0</v>
      </c>
      <c r="T150" s="165">
        <v>40</v>
      </c>
      <c r="U150" s="159" t="s">
        <v>145</v>
      </c>
      <c r="V150" s="159"/>
      <c r="W150" s="320" t="s">
        <v>1281</v>
      </c>
    </row>
    <row r="151" spans="2:24" ht="60" customHeight="1" x14ac:dyDescent="0.25">
      <c r="B151" s="34" t="s">
        <v>735</v>
      </c>
      <c r="C151" s="46" t="s">
        <v>290</v>
      </c>
      <c r="D151" s="20" t="s">
        <v>44</v>
      </c>
      <c r="E151" s="159" t="s">
        <v>402</v>
      </c>
      <c r="F151" s="159" t="s">
        <v>5</v>
      </c>
      <c r="G151" s="159" t="s">
        <v>1</v>
      </c>
      <c r="H151" s="18" t="s">
        <v>1107</v>
      </c>
      <c r="I151" s="20" t="s">
        <v>537</v>
      </c>
      <c r="J151" s="20" t="s">
        <v>1106</v>
      </c>
      <c r="K151" s="211" t="s">
        <v>1228</v>
      </c>
      <c r="L151" s="268"/>
      <c r="M151" s="268"/>
      <c r="N151" s="268"/>
      <c r="O151" s="268"/>
      <c r="P151" s="268"/>
      <c r="Q151" s="268"/>
      <c r="R151" s="268"/>
      <c r="S151" s="211">
        <v>6.2</v>
      </c>
      <c r="T151" s="165">
        <v>280</v>
      </c>
      <c r="U151" s="159" t="s">
        <v>140</v>
      </c>
      <c r="V151" s="159" t="s">
        <v>44</v>
      </c>
      <c r="W151" s="319" t="s">
        <v>1288</v>
      </c>
    </row>
    <row r="152" spans="2:24" ht="45.75" thickBot="1" x14ac:dyDescent="0.3">
      <c r="B152" s="15" t="s">
        <v>736</v>
      </c>
      <c r="C152" s="41" t="s">
        <v>291</v>
      </c>
      <c r="D152" s="30" t="s">
        <v>44</v>
      </c>
      <c r="E152" s="160" t="s">
        <v>362</v>
      </c>
      <c r="F152" s="160" t="s">
        <v>5</v>
      </c>
      <c r="G152" s="160" t="s">
        <v>1</v>
      </c>
      <c r="H152" s="27" t="s">
        <v>181</v>
      </c>
      <c r="I152" s="17" t="s">
        <v>537</v>
      </c>
      <c r="J152" s="17" t="s">
        <v>1108</v>
      </c>
      <c r="K152" s="222">
        <v>3</v>
      </c>
      <c r="L152" s="279"/>
      <c r="M152" s="279"/>
      <c r="N152" s="279"/>
      <c r="O152" s="279"/>
      <c r="P152" s="279"/>
      <c r="Q152" s="279"/>
      <c r="R152" s="279"/>
      <c r="S152" s="222">
        <v>0.2</v>
      </c>
      <c r="T152" s="169">
        <v>10</v>
      </c>
      <c r="U152" s="160" t="s">
        <v>247</v>
      </c>
      <c r="V152" s="160" t="s">
        <v>44</v>
      </c>
      <c r="W152" s="319" t="s">
        <v>1288</v>
      </c>
    </row>
    <row r="153" spans="2:24" ht="48" hidden="1" thickBot="1" x14ac:dyDescent="0.3">
      <c r="B153" s="488">
        <v>7</v>
      </c>
      <c r="C153" s="490" t="s">
        <v>60</v>
      </c>
      <c r="D153" s="110" t="s">
        <v>44</v>
      </c>
      <c r="E153" s="492" t="s">
        <v>11</v>
      </c>
      <c r="F153" s="494" t="s">
        <v>5</v>
      </c>
      <c r="G153" s="494" t="s">
        <v>1</v>
      </c>
      <c r="H153" s="112" t="s">
        <v>438</v>
      </c>
      <c r="I153" s="111" t="s">
        <v>799</v>
      </c>
      <c r="J153" s="139" t="s">
        <v>804</v>
      </c>
      <c r="K153" s="236"/>
      <c r="L153" s="294"/>
      <c r="M153" s="294"/>
      <c r="N153" s="294"/>
      <c r="O153" s="294"/>
      <c r="P153" s="294"/>
      <c r="Q153" s="294"/>
      <c r="R153" s="294"/>
      <c r="S153" s="342">
        <f>S155+S165+S176</f>
        <v>942.24399999999991</v>
      </c>
      <c r="T153" s="434">
        <f>T155+T165+T176</f>
        <v>11202</v>
      </c>
      <c r="U153" s="436" t="s">
        <v>142</v>
      </c>
      <c r="V153" s="114" t="s">
        <v>1149</v>
      </c>
      <c r="W153" s="386"/>
    </row>
    <row r="154" spans="2:24" ht="48" hidden="1" thickBot="1" x14ac:dyDescent="0.3">
      <c r="B154" s="509"/>
      <c r="C154" s="511"/>
      <c r="D154" s="78" t="s">
        <v>61</v>
      </c>
      <c r="E154" s="513"/>
      <c r="F154" s="515"/>
      <c r="G154" s="515"/>
      <c r="H154" s="80" t="s">
        <v>62</v>
      </c>
      <c r="I154" s="79" t="s">
        <v>800</v>
      </c>
      <c r="J154" s="79" t="s">
        <v>1084</v>
      </c>
      <c r="K154" s="223"/>
      <c r="L154" s="280"/>
      <c r="M154" s="280"/>
      <c r="N154" s="280"/>
      <c r="O154" s="280"/>
      <c r="P154" s="280"/>
      <c r="Q154" s="280"/>
      <c r="R154" s="280"/>
      <c r="S154" s="344"/>
      <c r="T154" s="525"/>
      <c r="U154" s="519"/>
      <c r="V154" s="87" t="s">
        <v>1149</v>
      </c>
      <c r="W154" s="372"/>
    </row>
    <row r="155" spans="2:24" ht="32.25" hidden="1" thickBot="1" x14ac:dyDescent="0.3">
      <c r="B155" s="482" t="s">
        <v>737</v>
      </c>
      <c r="C155" s="483" t="s">
        <v>64</v>
      </c>
      <c r="D155" s="403" t="s">
        <v>44</v>
      </c>
      <c r="E155" s="403" t="s">
        <v>11</v>
      </c>
      <c r="F155" s="484" t="s">
        <v>5</v>
      </c>
      <c r="G155" s="484" t="s">
        <v>1</v>
      </c>
      <c r="H155" s="82" t="s">
        <v>65</v>
      </c>
      <c r="I155" s="83" t="s">
        <v>801</v>
      </c>
      <c r="J155" s="83" t="s">
        <v>938</v>
      </c>
      <c r="K155" s="214"/>
      <c r="L155" s="271"/>
      <c r="M155" s="271"/>
      <c r="N155" s="271"/>
      <c r="O155" s="271"/>
      <c r="P155" s="271"/>
      <c r="Q155" s="271"/>
      <c r="R155" s="271"/>
      <c r="S155" s="342">
        <f>SUM(S157:S164)</f>
        <v>447.46</v>
      </c>
      <c r="T155" s="401">
        <f>SUM(T157:T164)</f>
        <v>5830</v>
      </c>
      <c r="U155" s="403" t="s">
        <v>142</v>
      </c>
      <c r="V155" s="403" t="s">
        <v>44</v>
      </c>
      <c r="W155" s="429"/>
    </row>
    <row r="156" spans="2:24" ht="48" hidden="1" thickBot="1" x14ac:dyDescent="0.3">
      <c r="B156" s="528"/>
      <c r="C156" s="529"/>
      <c r="D156" s="404"/>
      <c r="E156" s="404"/>
      <c r="F156" s="530"/>
      <c r="G156" s="530"/>
      <c r="H156" s="91" t="s">
        <v>66</v>
      </c>
      <c r="I156" s="92" t="s">
        <v>802</v>
      </c>
      <c r="J156" s="92" t="s">
        <v>561</v>
      </c>
      <c r="K156" s="219"/>
      <c r="L156" s="276"/>
      <c r="M156" s="276"/>
      <c r="N156" s="276"/>
      <c r="O156" s="276"/>
      <c r="P156" s="276"/>
      <c r="Q156" s="276"/>
      <c r="R156" s="276"/>
      <c r="S156" s="344"/>
      <c r="T156" s="402"/>
      <c r="U156" s="404"/>
      <c r="V156" s="404"/>
      <c r="W156" s="600"/>
    </row>
    <row r="157" spans="2:24" ht="69.75" customHeight="1" x14ac:dyDescent="0.2">
      <c r="B157" s="531" t="s">
        <v>738</v>
      </c>
      <c r="C157" s="534" t="s">
        <v>301</v>
      </c>
      <c r="D157" s="535" t="s">
        <v>44</v>
      </c>
      <c r="E157" s="410" t="s">
        <v>302</v>
      </c>
      <c r="F157" s="410" t="s">
        <v>5</v>
      </c>
      <c r="G157" s="410" t="s">
        <v>1</v>
      </c>
      <c r="H157" s="47" t="s">
        <v>829</v>
      </c>
      <c r="I157" s="12" t="s">
        <v>537</v>
      </c>
      <c r="J157" s="12" t="s">
        <v>570</v>
      </c>
      <c r="K157" s="210">
        <v>0</v>
      </c>
      <c r="L157" s="267"/>
      <c r="M157" s="267"/>
      <c r="N157" s="267"/>
      <c r="O157" s="267"/>
      <c r="P157" s="267"/>
      <c r="Q157" s="267"/>
      <c r="R157" s="267"/>
      <c r="S157" s="336">
        <v>0</v>
      </c>
      <c r="T157" s="409">
        <v>2000</v>
      </c>
      <c r="U157" s="410" t="s">
        <v>140</v>
      </c>
      <c r="V157" s="410" t="s">
        <v>44</v>
      </c>
      <c r="W157" s="387" t="s">
        <v>1288</v>
      </c>
      <c r="X157" s="608"/>
    </row>
    <row r="158" spans="2:24" ht="72" customHeight="1" x14ac:dyDescent="0.2">
      <c r="B158" s="467"/>
      <c r="C158" s="520"/>
      <c r="D158" s="536"/>
      <c r="E158" s="406"/>
      <c r="F158" s="406"/>
      <c r="G158" s="406"/>
      <c r="H158" s="42" t="s">
        <v>830</v>
      </c>
      <c r="I158" s="20" t="s">
        <v>966</v>
      </c>
      <c r="J158" s="20" t="s">
        <v>1055</v>
      </c>
      <c r="K158" s="211">
        <v>39</v>
      </c>
      <c r="L158" s="268"/>
      <c r="M158" s="268"/>
      <c r="N158" s="268"/>
      <c r="O158" s="268"/>
      <c r="P158" s="268"/>
      <c r="Q158" s="268"/>
      <c r="R158" s="268"/>
      <c r="S158" s="337"/>
      <c r="T158" s="405"/>
      <c r="U158" s="406"/>
      <c r="V158" s="406"/>
      <c r="W158" s="382"/>
      <c r="X158" s="608"/>
    </row>
    <row r="159" spans="2:24" ht="57" customHeight="1" x14ac:dyDescent="0.25">
      <c r="B159" s="34" t="s">
        <v>739</v>
      </c>
      <c r="C159" s="32" t="s">
        <v>305</v>
      </c>
      <c r="D159" s="33" t="s">
        <v>44</v>
      </c>
      <c r="E159" s="159" t="s">
        <v>302</v>
      </c>
      <c r="F159" s="159" t="s">
        <v>5</v>
      </c>
      <c r="G159" s="159" t="s">
        <v>1</v>
      </c>
      <c r="H159" s="18" t="s">
        <v>306</v>
      </c>
      <c r="I159" s="20" t="s">
        <v>537</v>
      </c>
      <c r="J159" s="20" t="s">
        <v>570</v>
      </c>
      <c r="K159" s="211">
        <v>0</v>
      </c>
      <c r="L159" s="268"/>
      <c r="M159" s="268"/>
      <c r="N159" s="268"/>
      <c r="O159" s="268"/>
      <c r="P159" s="268"/>
      <c r="Q159" s="268"/>
      <c r="R159" s="268"/>
      <c r="S159" s="211">
        <v>0</v>
      </c>
      <c r="T159" s="165">
        <f>100+120+80</f>
        <v>300</v>
      </c>
      <c r="U159" s="159" t="s">
        <v>140</v>
      </c>
      <c r="V159" s="159"/>
      <c r="W159" s="320" t="s">
        <v>1281</v>
      </c>
    </row>
    <row r="160" spans="2:24" ht="30" customHeight="1" x14ac:dyDescent="0.2">
      <c r="B160" s="467" t="s">
        <v>740</v>
      </c>
      <c r="C160" s="468" t="s">
        <v>1181</v>
      </c>
      <c r="D160" s="469" t="s">
        <v>44</v>
      </c>
      <c r="E160" s="406" t="s">
        <v>440</v>
      </c>
      <c r="F160" s="406" t="s">
        <v>5</v>
      </c>
      <c r="G160" s="406" t="s">
        <v>1</v>
      </c>
      <c r="H160" s="42" t="s">
        <v>1183</v>
      </c>
      <c r="I160" s="20" t="s">
        <v>1182</v>
      </c>
      <c r="J160" s="20" t="s">
        <v>570</v>
      </c>
      <c r="K160" s="211">
        <v>3</v>
      </c>
      <c r="L160" s="268"/>
      <c r="M160" s="268"/>
      <c r="N160" s="268"/>
      <c r="O160" s="268"/>
      <c r="P160" s="268"/>
      <c r="Q160" s="268"/>
      <c r="R160" s="268"/>
      <c r="S160" s="338">
        <v>370.4</v>
      </c>
      <c r="T160" s="405">
        <v>2500</v>
      </c>
      <c r="U160" s="406" t="s">
        <v>140</v>
      </c>
      <c r="V160" s="406" t="s">
        <v>44</v>
      </c>
      <c r="W160" s="413" t="s">
        <v>1308</v>
      </c>
      <c r="X160" s="608"/>
    </row>
    <row r="161" spans="2:24" ht="45.75" customHeight="1" x14ac:dyDescent="0.2">
      <c r="B161" s="467"/>
      <c r="C161" s="468"/>
      <c r="D161" s="469"/>
      <c r="E161" s="406"/>
      <c r="F161" s="406"/>
      <c r="G161" s="406"/>
      <c r="H161" s="42" t="s">
        <v>831</v>
      </c>
      <c r="I161" s="20" t="s">
        <v>537</v>
      </c>
      <c r="J161" s="20" t="s">
        <v>834</v>
      </c>
      <c r="K161" s="211">
        <v>0</v>
      </c>
      <c r="L161" s="268"/>
      <c r="M161" s="268"/>
      <c r="N161" s="268"/>
      <c r="O161" s="268"/>
      <c r="P161" s="268"/>
      <c r="Q161" s="268"/>
      <c r="R161" s="268"/>
      <c r="S161" s="341"/>
      <c r="T161" s="405"/>
      <c r="U161" s="406"/>
      <c r="V161" s="406"/>
      <c r="W161" s="413"/>
      <c r="X161" s="608"/>
    </row>
    <row r="162" spans="2:24" ht="30" x14ac:dyDescent="0.2">
      <c r="B162" s="467"/>
      <c r="C162" s="468"/>
      <c r="D162" s="469"/>
      <c r="E162" s="406"/>
      <c r="F162" s="406"/>
      <c r="G162" s="406"/>
      <c r="H162" s="42" t="s">
        <v>1085</v>
      </c>
      <c r="I162" s="20" t="s">
        <v>537</v>
      </c>
      <c r="J162" s="20" t="s">
        <v>1055</v>
      </c>
      <c r="K162" s="211">
        <v>46</v>
      </c>
      <c r="L162" s="268"/>
      <c r="M162" s="268"/>
      <c r="N162" s="268"/>
      <c r="O162" s="268"/>
      <c r="P162" s="268"/>
      <c r="Q162" s="268"/>
      <c r="R162" s="268"/>
      <c r="S162" s="337"/>
      <c r="T162" s="405"/>
      <c r="U162" s="406"/>
      <c r="V162" s="406"/>
      <c r="W162" s="413"/>
      <c r="X162" s="608"/>
    </row>
    <row r="163" spans="2:24" ht="45" customHeight="1" x14ac:dyDescent="0.25">
      <c r="B163" s="34" t="s">
        <v>741</v>
      </c>
      <c r="C163" s="46" t="s">
        <v>298</v>
      </c>
      <c r="D163" s="33" t="s">
        <v>44</v>
      </c>
      <c r="E163" s="159" t="s">
        <v>308</v>
      </c>
      <c r="F163" s="159" t="s">
        <v>5</v>
      </c>
      <c r="G163" s="159" t="s">
        <v>1</v>
      </c>
      <c r="H163" s="42" t="s">
        <v>307</v>
      </c>
      <c r="I163" s="20" t="s">
        <v>537</v>
      </c>
      <c r="J163" s="20" t="s">
        <v>941</v>
      </c>
      <c r="K163" s="211">
        <v>0</v>
      </c>
      <c r="L163" s="268"/>
      <c r="M163" s="268"/>
      <c r="N163" s="268"/>
      <c r="O163" s="268"/>
      <c r="P163" s="268"/>
      <c r="Q163" s="268"/>
      <c r="R163" s="268"/>
      <c r="S163" s="211">
        <v>0</v>
      </c>
      <c r="T163" s="165">
        <v>100</v>
      </c>
      <c r="U163" s="159" t="s">
        <v>142</v>
      </c>
      <c r="V163" s="159"/>
      <c r="W163" s="320" t="s">
        <v>1281</v>
      </c>
    </row>
    <row r="164" spans="2:24" ht="165" customHeight="1" thickBot="1" x14ac:dyDescent="0.3">
      <c r="B164" s="35" t="s">
        <v>742</v>
      </c>
      <c r="C164" s="68" t="s">
        <v>299</v>
      </c>
      <c r="D164" s="37" t="s">
        <v>44</v>
      </c>
      <c r="E164" s="174" t="s">
        <v>272</v>
      </c>
      <c r="F164" s="174" t="s">
        <v>5</v>
      </c>
      <c r="G164" s="174" t="s">
        <v>1</v>
      </c>
      <c r="H164" s="68" t="s">
        <v>311</v>
      </c>
      <c r="I164" s="38" t="s">
        <v>798</v>
      </c>
      <c r="J164" s="38" t="s">
        <v>1109</v>
      </c>
      <c r="K164" s="230">
        <v>5</v>
      </c>
      <c r="L164" s="287"/>
      <c r="M164" s="287"/>
      <c r="N164" s="287"/>
      <c r="O164" s="287"/>
      <c r="P164" s="287"/>
      <c r="Q164" s="287"/>
      <c r="R164" s="287"/>
      <c r="S164" s="230">
        <v>77.06</v>
      </c>
      <c r="T164" s="176">
        <f>130+800</f>
        <v>930</v>
      </c>
      <c r="U164" s="174" t="s">
        <v>140</v>
      </c>
      <c r="V164" s="174" t="s">
        <v>44</v>
      </c>
      <c r="W164" s="130" t="s">
        <v>1366</v>
      </c>
    </row>
    <row r="165" spans="2:24" ht="126.75" hidden="1" thickBot="1" x14ac:dyDescent="0.3">
      <c r="B165" s="453" t="s">
        <v>743</v>
      </c>
      <c r="C165" s="455" t="s">
        <v>68</v>
      </c>
      <c r="D165" s="398" t="s">
        <v>44</v>
      </c>
      <c r="E165" s="420" t="s">
        <v>11</v>
      </c>
      <c r="F165" s="457" t="s">
        <v>5</v>
      </c>
      <c r="G165" s="457" t="s">
        <v>1</v>
      </c>
      <c r="H165" s="116" t="s">
        <v>890</v>
      </c>
      <c r="I165" s="117" t="s">
        <v>17</v>
      </c>
      <c r="J165" s="117" t="s">
        <v>805</v>
      </c>
      <c r="K165" s="235"/>
      <c r="L165" s="293"/>
      <c r="M165" s="293"/>
      <c r="N165" s="293"/>
      <c r="O165" s="293"/>
      <c r="P165" s="293"/>
      <c r="Q165" s="293"/>
      <c r="R165" s="293"/>
      <c r="S165" s="333">
        <f>SUM(S168:S175)</f>
        <v>434.23399999999998</v>
      </c>
      <c r="T165" s="418">
        <f>SUM(T168:T175)</f>
        <v>4686</v>
      </c>
      <c r="U165" s="420" t="s">
        <v>142</v>
      </c>
      <c r="V165" s="136" t="s">
        <v>1169</v>
      </c>
      <c r="W165" s="366"/>
    </row>
    <row r="166" spans="2:24" ht="48" hidden="1" thickBot="1" x14ac:dyDescent="0.3">
      <c r="B166" s="459"/>
      <c r="C166" s="460"/>
      <c r="D166" s="420"/>
      <c r="E166" s="408"/>
      <c r="F166" s="461"/>
      <c r="G166" s="461"/>
      <c r="H166" s="85" t="s">
        <v>1086</v>
      </c>
      <c r="I166" s="86" t="s">
        <v>1111</v>
      </c>
      <c r="J166" s="86" t="s">
        <v>557</v>
      </c>
      <c r="K166" s="218"/>
      <c r="L166" s="275"/>
      <c r="M166" s="275"/>
      <c r="N166" s="275"/>
      <c r="O166" s="275"/>
      <c r="P166" s="275"/>
      <c r="Q166" s="275"/>
      <c r="R166" s="275"/>
      <c r="S166" s="334"/>
      <c r="T166" s="407"/>
      <c r="U166" s="408"/>
      <c r="V166" s="84" t="s">
        <v>1110</v>
      </c>
      <c r="W166" s="367"/>
    </row>
    <row r="167" spans="2:24" ht="63.75" hidden="1" thickBot="1" x14ac:dyDescent="0.3">
      <c r="B167" s="528"/>
      <c r="C167" s="529"/>
      <c r="D167" s="90" t="s">
        <v>14</v>
      </c>
      <c r="E167" s="404"/>
      <c r="F167" s="530"/>
      <c r="G167" s="530"/>
      <c r="H167" s="91" t="s">
        <v>439</v>
      </c>
      <c r="I167" s="92" t="s">
        <v>803</v>
      </c>
      <c r="J167" s="92" t="s">
        <v>939</v>
      </c>
      <c r="K167" s="219"/>
      <c r="L167" s="276"/>
      <c r="M167" s="276"/>
      <c r="N167" s="276"/>
      <c r="O167" s="276"/>
      <c r="P167" s="276"/>
      <c r="Q167" s="276"/>
      <c r="R167" s="276"/>
      <c r="S167" s="344"/>
      <c r="T167" s="402"/>
      <c r="U167" s="404"/>
      <c r="V167" s="90" t="s">
        <v>14</v>
      </c>
      <c r="W167" s="367"/>
    </row>
    <row r="168" spans="2:24" ht="30" x14ac:dyDescent="0.2">
      <c r="B168" s="531" t="s">
        <v>744</v>
      </c>
      <c r="C168" s="532" t="s">
        <v>403</v>
      </c>
      <c r="D168" s="533" t="s">
        <v>14</v>
      </c>
      <c r="E168" s="410" t="s">
        <v>32</v>
      </c>
      <c r="F168" s="410" t="s">
        <v>5</v>
      </c>
      <c r="G168" s="410" t="s">
        <v>1</v>
      </c>
      <c r="H168" s="47" t="s">
        <v>300</v>
      </c>
      <c r="I168" s="12" t="s">
        <v>537</v>
      </c>
      <c r="J168" s="12" t="s">
        <v>806</v>
      </c>
      <c r="K168" s="210">
        <v>81</v>
      </c>
      <c r="L168" s="267"/>
      <c r="M168" s="267"/>
      <c r="N168" s="267"/>
      <c r="O168" s="267"/>
      <c r="P168" s="267"/>
      <c r="Q168" s="267"/>
      <c r="R168" s="267"/>
      <c r="S168" s="336">
        <f>37.4+38.3</f>
        <v>75.699999999999989</v>
      </c>
      <c r="T168" s="409">
        <v>3200</v>
      </c>
      <c r="U168" s="410" t="s">
        <v>140</v>
      </c>
      <c r="V168" s="410" t="s">
        <v>14</v>
      </c>
      <c r="W168" s="387" t="s">
        <v>1288</v>
      </c>
      <c r="X168" s="608"/>
    </row>
    <row r="169" spans="2:24" ht="30" x14ac:dyDescent="0.2">
      <c r="B169" s="467"/>
      <c r="C169" s="468"/>
      <c r="D169" s="469"/>
      <c r="E169" s="406"/>
      <c r="F169" s="406"/>
      <c r="G169" s="406"/>
      <c r="H169" s="42" t="s">
        <v>404</v>
      </c>
      <c r="I169" s="20" t="s">
        <v>537</v>
      </c>
      <c r="J169" s="20" t="s">
        <v>807</v>
      </c>
      <c r="K169" s="211">
        <v>1</v>
      </c>
      <c r="L169" s="268"/>
      <c r="M169" s="268"/>
      <c r="N169" s="268"/>
      <c r="O169" s="268"/>
      <c r="P169" s="268"/>
      <c r="Q169" s="268"/>
      <c r="R169" s="268"/>
      <c r="S169" s="337"/>
      <c r="T169" s="405"/>
      <c r="U169" s="406"/>
      <c r="V169" s="406"/>
      <c r="W169" s="382"/>
      <c r="X169" s="608"/>
    </row>
    <row r="170" spans="2:24" ht="45" x14ac:dyDescent="0.25">
      <c r="B170" s="34" t="s">
        <v>745</v>
      </c>
      <c r="C170" s="46" t="s">
        <v>312</v>
      </c>
      <c r="D170" s="33" t="s">
        <v>44</v>
      </c>
      <c r="E170" s="159" t="s">
        <v>32</v>
      </c>
      <c r="F170" s="159" t="s">
        <v>5</v>
      </c>
      <c r="G170" s="159" t="s">
        <v>1</v>
      </c>
      <c r="H170" s="18" t="s">
        <v>313</v>
      </c>
      <c r="I170" s="20" t="s">
        <v>537</v>
      </c>
      <c r="J170" s="20" t="s">
        <v>808</v>
      </c>
      <c r="K170" s="211">
        <v>12</v>
      </c>
      <c r="L170" s="268"/>
      <c r="M170" s="268"/>
      <c r="N170" s="268"/>
      <c r="O170" s="268"/>
      <c r="P170" s="268"/>
      <c r="Q170" s="268"/>
      <c r="R170" s="268"/>
      <c r="S170" s="211">
        <v>84.956999999999994</v>
      </c>
      <c r="T170" s="165">
        <v>600</v>
      </c>
      <c r="U170" s="159" t="s">
        <v>135</v>
      </c>
      <c r="V170" s="159" t="s">
        <v>44</v>
      </c>
      <c r="W170" s="320" t="s">
        <v>1290</v>
      </c>
    </row>
    <row r="171" spans="2:24" ht="50.25" customHeight="1" x14ac:dyDescent="0.25">
      <c r="B171" s="34" t="s">
        <v>746</v>
      </c>
      <c r="C171" s="46" t="s">
        <v>297</v>
      </c>
      <c r="D171" s="33" t="s">
        <v>44</v>
      </c>
      <c r="E171" s="159" t="s">
        <v>32</v>
      </c>
      <c r="F171" s="159" t="s">
        <v>5</v>
      </c>
      <c r="G171" s="159" t="s">
        <v>1</v>
      </c>
      <c r="H171" s="18" t="s">
        <v>441</v>
      </c>
      <c r="I171" s="20" t="s">
        <v>537</v>
      </c>
      <c r="J171" s="20" t="s">
        <v>809</v>
      </c>
      <c r="K171" s="211">
        <v>0</v>
      </c>
      <c r="L171" s="268"/>
      <c r="M171" s="268"/>
      <c r="N171" s="268"/>
      <c r="O171" s="268"/>
      <c r="P171" s="268"/>
      <c r="Q171" s="268"/>
      <c r="R171" s="268"/>
      <c r="S171" s="211">
        <v>0</v>
      </c>
      <c r="T171" s="165">
        <v>300</v>
      </c>
      <c r="U171" s="159" t="s">
        <v>142</v>
      </c>
      <c r="V171" s="159"/>
      <c r="W171" s="320" t="s">
        <v>1281</v>
      </c>
    </row>
    <row r="172" spans="2:24" ht="53.25" x14ac:dyDescent="0.25">
      <c r="B172" s="34" t="s">
        <v>747</v>
      </c>
      <c r="C172" s="46" t="s">
        <v>309</v>
      </c>
      <c r="D172" s="33" t="s">
        <v>44</v>
      </c>
      <c r="E172" s="159" t="s">
        <v>11</v>
      </c>
      <c r="F172" s="159" t="s">
        <v>5</v>
      </c>
      <c r="G172" s="159" t="s">
        <v>1</v>
      </c>
      <c r="H172" s="18" t="s">
        <v>310</v>
      </c>
      <c r="I172" s="20" t="s">
        <v>537</v>
      </c>
      <c r="J172" s="20" t="s">
        <v>1112</v>
      </c>
      <c r="K172" s="211" t="s">
        <v>1246</v>
      </c>
      <c r="L172" s="268"/>
      <c r="M172" s="268"/>
      <c r="N172" s="268"/>
      <c r="O172" s="268"/>
      <c r="P172" s="268"/>
      <c r="Q172" s="268"/>
      <c r="R172" s="268"/>
      <c r="S172" s="211">
        <v>263.077</v>
      </c>
      <c r="T172" s="165">
        <v>500</v>
      </c>
      <c r="U172" s="159" t="s">
        <v>145</v>
      </c>
      <c r="V172" s="159" t="s">
        <v>44</v>
      </c>
      <c r="W172" s="320" t="s">
        <v>1291</v>
      </c>
    </row>
    <row r="173" spans="2:24" ht="60" x14ac:dyDescent="0.25">
      <c r="B173" s="49" t="s">
        <v>748</v>
      </c>
      <c r="C173" s="46" t="s">
        <v>314</v>
      </c>
      <c r="D173" s="50" t="s">
        <v>405</v>
      </c>
      <c r="E173" s="159" t="s">
        <v>11</v>
      </c>
      <c r="F173" s="177" t="s">
        <v>5</v>
      </c>
      <c r="G173" s="177" t="s">
        <v>1</v>
      </c>
      <c r="H173" s="42" t="s">
        <v>315</v>
      </c>
      <c r="I173" s="50" t="s">
        <v>17</v>
      </c>
      <c r="J173" s="20" t="s">
        <v>1114</v>
      </c>
      <c r="K173" s="211">
        <v>0</v>
      </c>
      <c r="L173" s="268"/>
      <c r="M173" s="268"/>
      <c r="N173" s="268"/>
      <c r="O173" s="268"/>
      <c r="P173" s="268"/>
      <c r="Q173" s="268"/>
      <c r="R173" s="268"/>
      <c r="S173" s="211">
        <v>0</v>
      </c>
      <c r="T173" s="165">
        <v>40</v>
      </c>
      <c r="U173" s="159" t="s">
        <v>135</v>
      </c>
      <c r="V173" s="178"/>
      <c r="W173" s="320" t="s">
        <v>1281</v>
      </c>
    </row>
    <row r="174" spans="2:24" ht="45" x14ac:dyDescent="0.25">
      <c r="B174" s="34" t="s">
        <v>749</v>
      </c>
      <c r="C174" s="32" t="s">
        <v>317</v>
      </c>
      <c r="D174" s="20" t="s">
        <v>406</v>
      </c>
      <c r="E174" s="159" t="s">
        <v>407</v>
      </c>
      <c r="F174" s="159" t="s">
        <v>5</v>
      </c>
      <c r="G174" s="159" t="s">
        <v>1</v>
      </c>
      <c r="H174" s="18" t="s">
        <v>442</v>
      </c>
      <c r="I174" s="20" t="s">
        <v>537</v>
      </c>
      <c r="J174" s="20" t="s">
        <v>1113</v>
      </c>
      <c r="K174" s="211">
        <v>2</v>
      </c>
      <c r="L174" s="268"/>
      <c r="M174" s="268"/>
      <c r="N174" s="268"/>
      <c r="O174" s="268"/>
      <c r="P174" s="268"/>
      <c r="Q174" s="268"/>
      <c r="R174" s="268"/>
      <c r="S174" s="211">
        <v>10.5</v>
      </c>
      <c r="T174" s="165">
        <v>26</v>
      </c>
      <c r="U174" s="159" t="s">
        <v>135</v>
      </c>
      <c r="V174" s="159" t="s">
        <v>406</v>
      </c>
      <c r="W174" s="320" t="s">
        <v>1290</v>
      </c>
    </row>
    <row r="175" spans="2:24" ht="48" customHeight="1" x14ac:dyDescent="0.25">
      <c r="B175" s="34" t="s">
        <v>750</v>
      </c>
      <c r="C175" s="32" t="s">
        <v>316</v>
      </c>
      <c r="D175" s="33" t="s">
        <v>44</v>
      </c>
      <c r="E175" s="159" t="s">
        <v>11</v>
      </c>
      <c r="F175" s="159" t="s">
        <v>5</v>
      </c>
      <c r="G175" s="159" t="s">
        <v>1</v>
      </c>
      <c r="H175" s="18" t="s">
        <v>442</v>
      </c>
      <c r="I175" s="20" t="s">
        <v>537</v>
      </c>
      <c r="J175" s="20" t="s">
        <v>810</v>
      </c>
      <c r="K175" s="211">
        <v>0</v>
      </c>
      <c r="L175" s="268"/>
      <c r="M175" s="268"/>
      <c r="N175" s="268"/>
      <c r="O175" s="268"/>
      <c r="P175" s="268"/>
      <c r="Q175" s="268"/>
      <c r="R175" s="268"/>
      <c r="S175" s="211">
        <v>0</v>
      </c>
      <c r="T175" s="165">
        <v>20</v>
      </c>
      <c r="U175" s="159" t="s">
        <v>135</v>
      </c>
      <c r="V175" s="159"/>
      <c r="W175" s="320" t="s">
        <v>1281</v>
      </c>
    </row>
    <row r="176" spans="2:24" ht="47.25" hidden="1" x14ac:dyDescent="0.25">
      <c r="B176" s="453" t="s">
        <v>751</v>
      </c>
      <c r="C176" s="455" t="s">
        <v>70</v>
      </c>
      <c r="D176" s="420" t="s">
        <v>61</v>
      </c>
      <c r="E176" s="420" t="s">
        <v>11</v>
      </c>
      <c r="F176" s="457" t="s">
        <v>5</v>
      </c>
      <c r="G176" s="457" t="s">
        <v>1</v>
      </c>
      <c r="H176" s="116" t="s">
        <v>71</v>
      </c>
      <c r="I176" s="117" t="s">
        <v>1117</v>
      </c>
      <c r="J176" s="117" t="s">
        <v>1118</v>
      </c>
      <c r="K176" s="235"/>
      <c r="L176" s="293"/>
      <c r="M176" s="293"/>
      <c r="N176" s="293"/>
      <c r="O176" s="293"/>
      <c r="P176" s="293"/>
      <c r="Q176" s="293"/>
      <c r="R176" s="293"/>
      <c r="S176" s="333">
        <f>SUM(S179:S188)</f>
        <v>60.550000000000004</v>
      </c>
      <c r="T176" s="418">
        <f>SUM(T179:T188)</f>
        <v>686</v>
      </c>
      <c r="U176" s="420" t="s">
        <v>142</v>
      </c>
      <c r="V176" s="420" t="s">
        <v>1153</v>
      </c>
      <c r="W176" s="367"/>
    </row>
    <row r="177" spans="2:24" ht="31.5" hidden="1" x14ac:dyDescent="0.25">
      <c r="B177" s="459"/>
      <c r="C177" s="460"/>
      <c r="D177" s="408"/>
      <c r="E177" s="408"/>
      <c r="F177" s="461"/>
      <c r="G177" s="461"/>
      <c r="H177" s="85" t="s">
        <v>72</v>
      </c>
      <c r="I177" s="86" t="s">
        <v>811</v>
      </c>
      <c r="J177" s="86" t="s">
        <v>1087</v>
      </c>
      <c r="K177" s="218"/>
      <c r="L177" s="275"/>
      <c r="M177" s="275"/>
      <c r="N177" s="275"/>
      <c r="O177" s="275"/>
      <c r="P177" s="275"/>
      <c r="Q177" s="275"/>
      <c r="R177" s="275"/>
      <c r="S177" s="334"/>
      <c r="T177" s="407"/>
      <c r="U177" s="408"/>
      <c r="V177" s="408"/>
      <c r="W177" s="367"/>
    </row>
    <row r="178" spans="2:24" ht="79.5" hidden="1" thickBot="1" x14ac:dyDescent="0.3">
      <c r="B178" s="454"/>
      <c r="C178" s="456"/>
      <c r="D178" s="94" t="s">
        <v>323</v>
      </c>
      <c r="E178" s="421"/>
      <c r="F178" s="458"/>
      <c r="G178" s="458"/>
      <c r="H178" s="95" t="s">
        <v>1088</v>
      </c>
      <c r="I178" s="96" t="s">
        <v>1115</v>
      </c>
      <c r="J178" s="96" t="s">
        <v>1116</v>
      </c>
      <c r="K178" s="215"/>
      <c r="L178" s="272"/>
      <c r="M178" s="272"/>
      <c r="N178" s="272"/>
      <c r="O178" s="272"/>
      <c r="P178" s="272"/>
      <c r="Q178" s="272"/>
      <c r="R178" s="272"/>
      <c r="S178" s="335"/>
      <c r="T178" s="419"/>
      <c r="U178" s="421"/>
      <c r="V178" s="421"/>
      <c r="W178" s="368"/>
    </row>
    <row r="179" spans="2:24" ht="141.75" customHeight="1" x14ac:dyDescent="0.25">
      <c r="B179" s="24" t="s">
        <v>752</v>
      </c>
      <c r="C179" s="65" t="s">
        <v>320</v>
      </c>
      <c r="D179" s="9" t="s">
        <v>61</v>
      </c>
      <c r="E179" s="179" t="s">
        <v>363</v>
      </c>
      <c r="F179" s="172" t="s">
        <v>5</v>
      </c>
      <c r="G179" s="172" t="s">
        <v>1</v>
      </c>
      <c r="H179" s="29" t="s">
        <v>816</v>
      </c>
      <c r="I179" s="26" t="s">
        <v>537</v>
      </c>
      <c r="J179" s="26" t="s">
        <v>1119</v>
      </c>
      <c r="K179" s="229">
        <v>3</v>
      </c>
      <c r="L179" s="286"/>
      <c r="M179" s="286"/>
      <c r="N179" s="286"/>
      <c r="O179" s="286"/>
      <c r="P179" s="286"/>
      <c r="Q179" s="286"/>
      <c r="R179" s="286"/>
      <c r="S179" s="229">
        <v>9.6999999999999993</v>
      </c>
      <c r="T179" s="180">
        <f>15+56</f>
        <v>71</v>
      </c>
      <c r="U179" s="179" t="s">
        <v>142</v>
      </c>
      <c r="V179" s="179" t="s">
        <v>61</v>
      </c>
      <c r="W179" s="320" t="s">
        <v>1290</v>
      </c>
    </row>
    <row r="180" spans="2:24" ht="30" x14ac:dyDescent="0.2">
      <c r="B180" s="440" t="s">
        <v>753</v>
      </c>
      <c r="C180" s="466" t="s">
        <v>318</v>
      </c>
      <c r="D180" s="444" t="s">
        <v>61</v>
      </c>
      <c r="E180" s="416" t="s">
        <v>408</v>
      </c>
      <c r="F180" s="416" t="s">
        <v>5</v>
      </c>
      <c r="G180" s="416" t="s">
        <v>1</v>
      </c>
      <c r="H180" s="42" t="s">
        <v>321</v>
      </c>
      <c r="I180" s="20" t="s">
        <v>537</v>
      </c>
      <c r="J180" s="20" t="s">
        <v>1120</v>
      </c>
      <c r="K180" s="211">
        <v>3</v>
      </c>
      <c r="L180" s="268"/>
      <c r="M180" s="268"/>
      <c r="N180" s="268"/>
      <c r="O180" s="268"/>
      <c r="P180" s="268"/>
      <c r="Q180" s="268"/>
      <c r="R180" s="268"/>
      <c r="S180" s="338">
        <v>48.5</v>
      </c>
      <c r="T180" s="504">
        <v>300</v>
      </c>
      <c r="U180" s="506" t="s">
        <v>142</v>
      </c>
      <c r="V180" s="506" t="s">
        <v>61</v>
      </c>
      <c r="W180" s="374" t="s">
        <v>1292</v>
      </c>
      <c r="X180" s="608"/>
    </row>
    <row r="181" spans="2:24" ht="55.5" customHeight="1" x14ac:dyDescent="0.2">
      <c r="B181" s="450"/>
      <c r="C181" s="464"/>
      <c r="D181" s="452"/>
      <c r="E181" s="423"/>
      <c r="F181" s="423"/>
      <c r="G181" s="423"/>
      <c r="H181" s="42" t="s">
        <v>817</v>
      </c>
      <c r="I181" s="20" t="s">
        <v>1121</v>
      </c>
      <c r="J181" s="20" t="s">
        <v>1122</v>
      </c>
      <c r="K181" s="237">
        <v>25</v>
      </c>
      <c r="L181" s="295"/>
      <c r="M181" s="295"/>
      <c r="N181" s="295"/>
      <c r="O181" s="295"/>
      <c r="P181" s="295"/>
      <c r="Q181" s="295"/>
      <c r="R181" s="295"/>
      <c r="S181" s="337"/>
      <c r="T181" s="505"/>
      <c r="U181" s="507"/>
      <c r="V181" s="507"/>
      <c r="W181" s="375"/>
      <c r="X181" s="608"/>
    </row>
    <row r="182" spans="2:24" ht="46.5" customHeight="1" x14ac:dyDescent="0.2">
      <c r="B182" s="440" t="s">
        <v>754</v>
      </c>
      <c r="C182" s="442" t="s">
        <v>326</v>
      </c>
      <c r="D182" s="444" t="s">
        <v>323</v>
      </c>
      <c r="E182" s="416" t="s">
        <v>327</v>
      </c>
      <c r="F182" s="416" t="s">
        <v>5</v>
      </c>
      <c r="G182" s="416" t="s">
        <v>1</v>
      </c>
      <c r="H182" s="27" t="s">
        <v>324</v>
      </c>
      <c r="I182" s="20" t="s">
        <v>537</v>
      </c>
      <c r="J182" s="20" t="s">
        <v>1002</v>
      </c>
      <c r="K182" s="222">
        <v>1</v>
      </c>
      <c r="L182" s="279"/>
      <c r="M182" s="279"/>
      <c r="N182" s="279"/>
      <c r="O182" s="279"/>
      <c r="P182" s="279"/>
      <c r="Q182" s="279"/>
      <c r="R182" s="279"/>
      <c r="S182" s="338">
        <v>1</v>
      </c>
      <c r="T182" s="504">
        <v>240</v>
      </c>
      <c r="U182" s="506" t="s">
        <v>138</v>
      </c>
      <c r="V182" s="506" t="s">
        <v>323</v>
      </c>
      <c r="W182" s="384" t="s">
        <v>1271</v>
      </c>
      <c r="X182" s="608"/>
    </row>
    <row r="183" spans="2:24" ht="30" customHeight="1" x14ac:dyDescent="0.2">
      <c r="B183" s="450"/>
      <c r="C183" s="451"/>
      <c r="D183" s="452"/>
      <c r="E183" s="423"/>
      <c r="F183" s="423"/>
      <c r="G183" s="423"/>
      <c r="H183" s="27" t="s">
        <v>325</v>
      </c>
      <c r="I183" s="20" t="s">
        <v>537</v>
      </c>
      <c r="J183" s="20" t="s">
        <v>1216</v>
      </c>
      <c r="K183" s="211">
        <v>0</v>
      </c>
      <c r="L183" s="268"/>
      <c r="M183" s="268"/>
      <c r="N183" s="268"/>
      <c r="O183" s="268"/>
      <c r="P183" s="268"/>
      <c r="Q183" s="268"/>
      <c r="R183" s="268"/>
      <c r="S183" s="341"/>
      <c r="T183" s="505"/>
      <c r="U183" s="507"/>
      <c r="V183" s="507"/>
      <c r="W183" s="424"/>
      <c r="X183" s="608"/>
    </row>
    <row r="184" spans="2:24" ht="30" x14ac:dyDescent="0.2">
      <c r="B184" s="441"/>
      <c r="C184" s="443"/>
      <c r="D184" s="445"/>
      <c r="E184" s="417"/>
      <c r="F184" s="417"/>
      <c r="G184" s="417"/>
      <c r="H184" s="18" t="s">
        <v>577</v>
      </c>
      <c r="I184" s="20" t="s">
        <v>537</v>
      </c>
      <c r="J184" s="20" t="s">
        <v>814</v>
      </c>
      <c r="K184" s="229">
        <v>20</v>
      </c>
      <c r="L184" s="286"/>
      <c r="M184" s="286"/>
      <c r="N184" s="286"/>
      <c r="O184" s="286"/>
      <c r="P184" s="286"/>
      <c r="Q184" s="286"/>
      <c r="R184" s="286"/>
      <c r="S184" s="337"/>
      <c r="T184" s="526"/>
      <c r="U184" s="527"/>
      <c r="V184" s="527"/>
      <c r="W184" s="385"/>
      <c r="X184" s="608"/>
    </row>
    <row r="185" spans="2:24" ht="30" customHeight="1" x14ac:dyDescent="0.2">
      <c r="B185" s="440" t="s">
        <v>755</v>
      </c>
      <c r="C185" s="442" t="s">
        <v>322</v>
      </c>
      <c r="D185" s="444" t="s">
        <v>323</v>
      </c>
      <c r="E185" s="416" t="s">
        <v>11</v>
      </c>
      <c r="F185" s="416" t="s">
        <v>5</v>
      </c>
      <c r="G185" s="416" t="s">
        <v>1</v>
      </c>
      <c r="H185" s="27" t="s">
        <v>329</v>
      </c>
      <c r="I185" s="20" t="s">
        <v>537</v>
      </c>
      <c r="J185" s="20" t="s">
        <v>1223</v>
      </c>
      <c r="K185" s="222">
        <v>0</v>
      </c>
      <c r="L185" s="279"/>
      <c r="M185" s="279"/>
      <c r="N185" s="279"/>
      <c r="O185" s="279"/>
      <c r="P185" s="279"/>
      <c r="Q185" s="279"/>
      <c r="R185" s="279"/>
      <c r="S185" s="345">
        <v>1.35</v>
      </c>
      <c r="T185" s="504">
        <v>75</v>
      </c>
      <c r="U185" s="506" t="s">
        <v>247</v>
      </c>
      <c r="V185" s="506" t="s">
        <v>323</v>
      </c>
      <c r="W185" s="384" t="s">
        <v>1271</v>
      </c>
      <c r="X185" s="608"/>
    </row>
    <row r="186" spans="2:24" ht="45" x14ac:dyDescent="0.2">
      <c r="B186" s="450"/>
      <c r="C186" s="451"/>
      <c r="D186" s="452"/>
      <c r="E186" s="423"/>
      <c r="F186" s="423"/>
      <c r="G186" s="423"/>
      <c r="H186" s="27" t="s">
        <v>330</v>
      </c>
      <c r="I186" s="20" t="s">
        <v>537</v>
      </c>
      <c r="J186" s="20" t="s">
        <v>815</v>
      </c>
      <c r="K186" s="211" t="s">
        <v>1204</v>
      </c>
      <c r="L186" s="268"/>
      <c r="M186" s="268"/>
      <c r="N186" s="268"/>
      <c r="O186" s="268"/>
      <c r="P186" s="268"/>
      <c r="Q186" s="268"/>
      <c r="R186" s="268"/>
      <c r="S186" s="345"/>
      <c r="T186" s="505"/>
      <c r="U186" s="507"/>
      <c r="V186" s="507"/>
      <c r="W186" s="424"/>
      <c r="X186" s="608"/>
    </row>
    <row r="187" spans="2:24" ht="45" x14ac:dyDescent="0.2">
      <c r="B187" s="450"/>
      <c r="C187" s="451"/>
      <c r="D187" s="452"/>
      <c r="E187" s="423"/>
      <c r="F187" s="423"/>
      <c r="G187" s="423"/>
      <c r="H187" s="27" t="s">
        <v>409</v>
      </c>
      <c r="I187" s="17" t="s">
        <v>812</v>
      </c>
      <c r="J187" s="20" t="s">
        <v>813</v>
      </c>
      <c r="K187" s="211">
        <v>55</v>
      </c>
      <c r="L187" s="268"/>
      <c r="M187" s="268"/>
      <c r="N187" s="268"/>
      <c r="O187" s="268"/>
      <c r="P187" s="268"/>
      <c r="Q187" s="268"/>
      <c r="R187" s="268"/>
      <c r="S187" s="345"/>
      <c r="T187" s="505"/>
      <c r="U187" s="507"/>
      <c r="V187" s="507"/>
      <c r="W187" s="424"/>
      <c r="X187" s="608"/>
    </row>
    <row r="188" spans="2:24" ht="30" customHeight="1" x14ac:dyDescent="0.2">
      <c r="B188" s="450"/>
      <c r="C188" s="451"/>
      <c r="D188" s="452"/>
      <c r="E188" s="423"/>
      <c r="F188" s="423"/>
      <c r="G188" s="423"/>
      <c r="H188" s="27" t="s">
        <v>328</v>
      </c>
      <c r="I188" s="17" t="s">
        <v>537</v>
      </c>
      <c r="J188" s="17" t="s">
        <v>1216</v>
      </c>
      <c r="K188" s="237">
        <v>0</v>
      </c>
      <c r="L188" s="295"/>
      <c r="M188" s="295"/>
      <c r="N188" s="295"/>
      <c r="O188" s="295"/>
      <c r="P188" s="295"/>
      <c r="Q188" s="295"/>
      <c r="R188" s="295"/>
      <c r="S188" s="345"/>
      <c r="T188" s="505"/>
      <c r="U188" s="507"/>
      <c r="V188" s="507"/>
      <c r="W188" s="424"/>
      <c r="X188" s="608"/>
    </row>
    <row r="189" spans="2:24" ht="63" hidden="1" x14ac:dyDescent="0.25">
      <c r="B189" s="488">
        <v>8</v>
      </c>
      <c r="C189" s="490" t="s">
        <v>73</v>
      </c>
      <c r="D189" s="492" t="s">
        <v>74</v>
      </c>
      <c r="E189" s="492" t="s">
        <v>11</v>
      </c>
      <c r="F189" s="494" t="s">
        <v>5</v>
      </c>
      <c r="G189" s="494" t="s">
        <v>1</v>
      </c>
      <c r="H189" s="112" t="s">
        <v>75</v>
      </c>
      <c r="I189" s="111" t="s">
        <v>818</v>
      </c>
      <c r="J189" s="111" t="s">
        <v>1089</v>
      </c>
      <c r="K189" s="220"/>
      <c r="L189" s="277"/>
      <c r="M189" s="277"/>
      <c r="N189" s="277"/>
      <c r="O189" s="277"/>
      <c r="P189" s="277"/>
      <c r="Q189" s="277"/>
      <c r="R189" s="277"/>
      <c r="S189" s="333">
        <f>S191+S199+S204</f>
        <v>15.8224</v>
      </c>
      <c r="T189" s="434">
        <f>T191+T199+T204</f>
        <v>1561</v>
      </c>
      <c r="U189" s="436" t="s">
        <v>142</v>
      </c>
      <c r="V189" s="114" t="s">
        <v>1154</v>
      </c>
      <c r="W189" s="386"/>
    </row>
    <row r="190" spans="2:24" ht="111" hidden="1" thickBot="1" x14ac:dyDescent="0.3">
      <c r="B190" s="509"/>
      <c r="C190" s="597"/>
      <c r="D190" s="513"/>
      <c r="E190" s="513"/>
      <c r="F190" s="515"/>
      <c r="G190" s="515"/>
      <c r="H190" s="80" t="s">
        <v>76</v>
      </c>
      <c r="I190" s="79" t="s">
        <v>555</v>
      </c>
      <c r="J190" s="79" t="s">
        <v>819</v>
      </c>
      <c r="K190" s="223"/>
      <c r="L190" s="280"/>
      <c r="M190" s="280"/>
      <c r="N190" s="280"/>
      <c r="O190" s="280"/>
      <c r="P190" s="280"/>
      <c r="Q190" s="280"/>
      <c r="R190" s="280"/>
      <c r="S190" s="334"/>
      <c r="T190" s="517"/>
      <c r="U190" s="519"/>
      <c r="V190" s="87" t="s">
        <v>1155</v>
      </c>
      <c r="W190" s="373"/>
    </row>
    <row r="191" spans="2:24" ht="47.25" hidden="1" x14ac:dyDescent="0.25">
      <c r="B191" s="482" t="s">
        <v>756</v>
      </c>
      <c r="C191" s="483" t="s">
        <v>77</v>
      </c>
      <c r="D191" s="403" t="s">
        <v>74</v>
      </c>
      <c r="E191" s="403" t="s">
        <v>11</v>
      </c>
      <c r="F191" s="484" t="s">
        <v>5</v>
      </c>
      <c r="G191" s="484" t="s">
        <v>1</v>
      </c>
      <c r="H191" s="82" t="s">
        <v>78</v>
      </c>
      <c r="I191" s="83" t="s">
        <v>555</v>
      </c>
      <c r="J191" s="83" t="s">
        <v>824</v>
      </c>
      <c r="K191" s="214"/>
      <c r="L191" s="271"/>
      <c r="M191" s="271"/>
      <c r="N191" s="271"/>
      <c r="O191" s="271"/>
      <c r="P191" s="271"/>
      <c r="Q191" s="271"/>
      <c r="R191" s="271"/>
      <c r="S191" s="342">
        <f>SUM(S194:S198)</f>
        <v>15.8224</v>
      </c>
      <c r="T191" s="401">
        <f>SUM(T194:T198)</f>
        <v>1225</v>
      </c>
      <c r="U191" s="403" t="s">
        <v>142</v>
      </c>
      <c r="V191" s="403" t="s">
        <v>74</v>
      </c>
      <c r="W191" s="429"/>
    </row>
    <row r="192" spans="2:24" ht="31.5" hidden="1" x14ac:dyDescent="0.25">
      <c r="B192" s="459"/>
      <c r="C192" s="460"/>
      <c r="D192" s="408"/>
      <c r="E192" s="408"/>
      <c r="F192" s="461"/>
      <c r="G192" s="461"/>
      <c r="H192" s="85" t="s">
        <v>79</v>
      </c>
      <c r="I192" s="86" t="s">
        <v>820</v>
      </c>
      <c r="J192" s="86" t="s">
        <v>823</v>
      </c>
      <c r="K192" s="218"/>
      <c r="L192" s="275"/>
      <c r="M192" s="275"/>
      <c r="N192" s="275"/>
      <c r="O192" s="275"/>
      <c r="P192" s="275"/>
      <c r="Q192" s="275"/>
      <c r="R192" s="275"/>
      <c r="S192" s="334"/>
      <c r="T192" s="407"/>
      <c r="U192" s="408"/>
      <c r="V192" s="408"/>
      <c r="W192" s="599"/>
    </row>
    <row r="193" spans="2:24" ht="31.5" hidden="1" x14ac:dyDescent="0.25">
      <c r="B193" s="528"/>
      <c r="C193" s="529"/>
      <c r="D193" s="404"/>
      <c r="E193" s="404"/>
      <c r="F193" s="530"/>
      <c r="G193" s="530"/>
      <c r="H193" s="91" t="s">
        <v>80</v>
      </c>
      <c r="I193" s="92" t="s">
        <v>821</v>
      </c>
      <c r="J193" s="92" t="s">
        <v>822</v>
      </c>
      <c r="K193" s="219"/>
      <c r="L193" s="276"/>
      <c r="M193" s="276"/>
      <c r="N193" s="276"/>
      <c r="O193" s="276"/>
      <c r="P193" s="276"/>
      <c r="Q193" s="276"/>
      <c r="R193" s="276"/>
      <c r="S193" s="344"/>
      <c r="T193" s="402"/>
      <c r="U193" s="404"/>
      <c r="V193" s="404"/>
      <c r="W193" s="600"/>
    </row>
    <row r="194" spans="2:24" ht="83.25" x14ac:dyDescent="0.25">
      <c r="B194" s="34" t="s">
        <v>757</v>
      </c>
      <c r="C194" s="46" t="s">
        <v>333</v>
      </c>
      <c r="D194" s="33" t="s">
        <v>410</v>
      </c>
      <c r="E194" s="159" t="s">
        <v>334</v>
      </c>
      <c r="F194" s="159" t="s">
        <v>5</v>
      </c>
      <c r="G194" s="159" t="s">
        <v>1</v>
      </c>
      <c r="H194" s="18" t="s">
        <v>295</v>
      </c>
      <c r="I194" s="20" t="s">
        <v>537</v>
      </c>
      <c r="J194" s="20" t="s">
        <v>825</v>
      </c>
      <c r="K194" s="211" t="s">
        <v>1205</v>
      </c>
      <c r="L194" s="268"/>
      <c r="M194" s="268"/>
      <c r="N194" s="268"/>
      <c r="O194" s="268"/>
      <c r="P194" s="268"/>
      <c r="Q194" s="268"/>
      <c r="R194" s="268"/>
      <c r="S194" s="211">
        <v>13.349</v>
      </c>
      <c r="T194" s="165">
        <v>120</v>
      </c>
      <c r="U194" s="159" t="s">
        <v>135</v>
      </c>
      <c r="V194" s="159" t="s">
        <v>410</v>
      </c>
      <c r="W194" s="320" t="s">
        <v>1290</v>
      </c>
    </row>
    <row r="195" spans="2:24" ht="42.75" customHeight="1" x14ac:dyDescent="0.2">
      <c r="B195" s="440" t="s">
        <v>758</v>
      </c>
      <c r="C195" s="466" t="s">
        <v>411</v>
      </c>
      <c r="D195" s="444" t="s">
        <v>74</v>
      </c>
      <c r="E195" s="416" t="s">
        <v>335</v>
      </c>
      <c r="F195" s="416" t="s">
        <v>5</v>
      </c>
      <c r="G195" s="416" t="s">
        <v>1</v>
      </c>
      <c r="H195" s="29" t="s">
        <v>412</v>
      </c>
      <c r="I195" s="20" t="s">
        <v>537</v>
      </c>
      <c r="J195" s="20" t="s">
        <v>1123</v>
      </c>
      <c r="K195" s="211">
        <v>2</v>
      </c>
      <c r="L195" s="268"/>
      <c r="M195" s="268"/>
      <c r="N195" s="268"/>
      <c r="O195" s="268"/>
      <c r="P195" s="268"/>
      <c r="Q195" s="268"/>
      <c r="R195" s="268"/>
      <c r="S195" s="338">
        <v>2.4733999999999998</v>
      </c>
      <c r="T195" s="414">
        <f>80+972</f>
        <v>1052</v>
      </c>
      <c r="U195" s="416" t="s">
        <v>142</v>
      </c>
      <c r="V195" s="416" t="s">
        <v>74</v>
      </c>
      <c r="W195" s="426" t="s">
        <v>1368</v>
      </c>
      <c r="X195" s="608"/>
    </row>
    <row r="196" spans="2:24" ht="40.5" customHeight="1" x14ac:dyDescent="0.2">
      <c r="B196" s="441"/>
      <c r="C196" s="465"/>
      <c r="D196" s="445"/>
      <c r="E196" s="417"/>
      <c r="F196" s="417"/>
      <c r="G196" s="417"/>
      <c r="H196" s="29" t="s">
        <v>413</v>
      </c>
      <c r="I196" s="20" t="s">
        <v>537</v>
      </c>
      <c r="J196" s="20" t="s">
        <v>1124</v>
      </c>
      <c r="K196" s="229">
        <v>71</v>
      </c>
      <c r="L196" s="286"/>
      <c r="M196" s="286"/>
      <c r="N196" s="286"/>
      <c r="O196" s="286"/>
      <c r="P196" s="286"/>
      <c r="Q196" s="286"/>
      <c r="R196" s="286"/>
      <c r="S196" s="337"/>
      <c r="T196" s="415"/>
      <c r="U196" s="417"/>
      <c r="V196" s="417"/>
      <c r="W196" s="428"/>
      <c r="X196" s="608"/>
    </row>
    <row r="197" spans="2:24" ht="60" x14ac:dyDescent="0.25">
      <c r="B197" s="24" t="s">
        <v>759</v>
      </c>
      <c r="C197" s="46" t="s">
        <v>338</v>
      </c>
      <c r="D197" s="9" t="s">
        <v>74</v>
      </c>
      <c r="E197" s="172" t="s">
        <v>335</v>
      </c>
      <c r="F197" s="172" t="s">
        <v>5</v>
      </c>
      <c r="G197" s="172" t="s">
        <v>1</v>
      </c>
      <c r="H197" s="29" t="s">
        <v>339</v>
      </c>
      <c r="I197" s="20" t="s">
        <v>537</v>
      </c>
      <c r="J197" s="26" t="s">
        <v>1090</v>
      </c>
      <c r="K197" s="229">
        <v>0</v>
      </c>
      <c r="L197" s="286"/>
      <c r="M197" s="286"/>
      <c r="N197" s="286"/>
      <c r="O197" s="286"/>
      <c r="P197" s="286"/>
      <c r="Q197" s="286"/>
      <c r="R197" s="286"/>
      <c r="S197" s="229">
        <v>0</v>
      </c>
      <c r="T197" s="173">
        <v>50</v>
      </c>
      <c r="U197" s="172" t="s">
        <v>142</v>
      </c>
      <c r="V197" s="172"/>
      <c r="W197" s="320" t="s">
        <v>1281</v>
      </c>
    </row>
    <row r="198" spans="2:24" ht="58.5" customHeight="1" thickBot="1" x14ac:dyDescent="0.3">
      <c r="B198" s="21" t="s">
        <v>760</v>
      </c>
      <c r="C198" s="41" t="s">
        <v>331</v>
      </c>
      <c r="D198" s="31" t="s">
        <v>74</v>
      </c>
      <c r="E198" s="171" t="s">
        <v>335</v>
      </c>
      <c r="F198" s="171" t="s">
        <v>5</v>
      </c>
      <c r="G198" s="171" t="s">
        <v>1</v>
      </c>
      <c r="H198" s="66" t="s">
        <v>447</v>
      </c>
      <c r="I198" s="17" t="s">
        <v>537</v>
      </c>
      <c r="J198" s="20" t="s">
        <v>1125</v>
      </c>
      <c r="K198" s="237">
        <v>0</v>
      </c>
      <c r="L198" s="295"/>
      <c r="M198" s="295"/>
      <c r="N198" s="295"/>
      <c r="O198" s="295"/>
      <c r="P198" s="295"/>
      <c r="Q198" s="295"/>
      <c r="R198" s="295"/>
      <c r="S198" s="237">
        <v>0</v>
      </c>
      <c r="T198" s="175">
        <v>3</v>
      </c>
      <c r="U198" s="171" t="s">
        <v>142</v>
      </c>
      <c r="V198" s="171"/>
      <c r="W198" s="320" t="s">
        <v>1281</v>
      </c>
    </row>
    <row r="199" spans="2:24" ht="63.75" hidden="1" thickBot="1" x14ac:dyDescent="0.3">
      <c r="B199" s="482" t="s">
        <v>761</v>
      </c>
      <c r="C199" s="483" t="s">
        <v>81</v>
      </c>
      <c r="D199" s="81" t="s">
        <v>14</v>
      </c>
      <c r="E199" s="403" t="s">
        <v>11</v>
      </c>
      <c r="F199" s="484" t="s">
        <v>5</v>
      </c>
      <c r="G199" s="484" t="s">
        <v>1</v>
      </c>
      <c r="H199" s="82" t="s">
        <v>83</v>
      </c>
      <c r="I199" s="83" t="s">
        <v>555</v>
      </c>
      <c r="J199" s="83" t="s">
        <v>824</v>
      </c>
      <c r="K199" s="214"/>
      <c r="L199" s="271"/>
      <c r="M199" s="271"/>
      <c r="N199" s="271"/>
      <c r="O199" s="271"/>
      <c r="P199" s="271"/>
      <c r="Q199" s="271"/>
      <c r="R199" s="271"/>
      <c r="S199" s="342">
        <f>SUM(S202:S203)</f>
        <v>0</v>
      </c>
      <c r="T199" s="401">
        <f>SUM(T202:T203)</f>
        <v>169</v>
      </c>
      <c r="U199" s="403" t="s">
        <v>145</v>
      </c>
      <c r="V199" s="81" t="s">
        <v>14</v>
      </c>
      <c r="W199" s="366"/>
    </row>
    <row r="200" spans="2:24" ht="48" hidden="1" thickBot="1" x14ac:dyDescent="0.3">
      <c r="B200" s="459"/>
      <c r="C200" s="460"/>
      <c r="D200" s="84" t="s">
        <v>74</v>
      </c>
      <c r="E200" s="408"/>
      <c r="F200" s="461"/>
      <c r="G200" s="461"/>
      <c r="H200" s="85" t="s">
        <v>84</v>
      </c>
      <c r="I200" s="86" t="s">
        <v>826</v>
      </c>
      <c r="J200" s="86" t="s">
        <v>827</v>
      </c>
      <c r="K200" s="218"/>
      <c r="L200" s="275"/>
      <c r="M200" s="275"/>
      <c r="N200" s="275"/>
      <c r="O200" s="275"/>
      <c r="P200" s="275"/>
      <c r="Q200" s="275"/>
      <c r="R200" s="275"/>
      <c r="S200" s="334"/>
      <c r="T200" s="407"/>
      <c r="U200" s="408"/>
      <c r="V200" s="84" t="s">
        <v>74</v>
      </c>
      <c r="W200" s="367"/>
    </row>
    <row r="201" spans="2:24" ht="32.25" hidden="1" thickBot="1" x14ac:dyDescent="0.3">
      <c r="B201" s="528"/>
      <c r="C201" s="529"/>
      <c r="D201" s="90" t="s">
        <v>82</v>
      </c>
      <c r="E201" s="404"/>
      <c r="F201" s="530"/>
      <c r="G201" s="530"/>
      <c r="H201" s="91" t="s">
        <v>85</v>
      </c>
      <c r="I201" s="92" t="s">
        <v>828</v>
      </c>
      <c r="J201" s="92" t="s">
        <v>822</v>
      </c>
      <c r="K201" s="219"/>
      <c r="L201" s="276"/>
      <c r="M201" s="276"/>
      <c r="N201" s="276"/>
      <c r="O201" s="276"/>
      <c r="P201" s="276"/>
      <c r="Q201" s="276"/>
      <c r="R201" s="276"/>
      <c r="S201" s="344"/>
      <c r="T201" s="402"/>
      <c r="U201" s="404"/>
      <c r="V201" s="90" t="s">
        <v>82</v>
      </c>
      <c r="W201" s="368"/>
    </row>
    <row r="202" spans="2:24" ht="121.5" customHeight="1" x14ac:dyDescent="0.25">
      <c r="B202" s="10" t="s">
        <v>762</v>
      </c>
      <c r="C202" s="11" t="s">
        <v>340</v>
      </c>
      <c r="D202" s="43" t="s">
        <v>74</v>
      </c>
      <c r="E202" s="158" t="s">
        <v>335</v>
      </c>
      <c r="F202" s="158" t="s">
        <v>5</v>
      </c>
      <c r="G202" s="158" t="s">
        <v>1</v>
      </c>
      <c r="H202" s="13" t="s">
        <v>341</v>
      </c>
      <c r="I202" s="12" t="s">
        <v>537</v>
      </c>
      <c r="J202" s="12" t="s">
        <v>1126</v>
      </c>
      <c r="K202" s="210">
        <v>0</v>
      </c>
      <c r="L202" s="267"/>
      <c r="M202" s="267"/>
      <c r="N202" s="267"/>
      <c r="O202" s="267"/>
      <c r="P202" s="267"/>
      <c r="Q202" s="267"/>
      <c r="R202" s="267"/>
      <c r="S202" s="210">
        <v>0</v>
      </c>
      <c r="T202" s="162">
        <v>150</v>
      </c>
      <c r="U202" s="158" t="s">
        <v>145</v>
      </c>
      <c r="V202" s="158"/>
      <c r="W202" s="320" t="s">
        <v>1281</v>
      </c>
    </row>
    <row r="203" spans="2:24" ht="60.75" thickBot="1" x14ac:dyDescent="0.3">
      <c r="B203" s="15" t="s">
        <v>763</v>
      </c>
      <c r="C203" s="41" t="s">
        <v>337</v>
      </c>
      <c r="D203" s="30" t="s">
        <v>74</v>
      </c>
      <c r="E203" s="160" t="s">
        <v>335</v>
      </c>
      <c r="F203" s="160" t="s">
        <v>5</v>
      </c>
      <c r="G203" s="160" t="s">
        <v>1</v>
      </c>
      <c r="H203" s="27" t="s">
        <v>336</v>
      </c>
      <c r="I203" s="17" t="s">
        <v>537</v>
      </c>
      <c r="J203" s="17" t="s">
        <v>1127</v>
      </c>
      <c r="K203" s="222">
        <v>0</v>
      </c>
      <c r="L203" s="279"/>
      <c r="M203" s="279"/>
      <c r="N203" s="279"/>
      <c r="O203" s="279"/>
      <c r="P203" s="279"/>
      <c r="Q203" s="279"/>
      <c r="R203" s="279"/>
      <c r="S203" s="222">
        <v>0</v>
      </c>
      <c r="T203" s="169">
        <v>19</v>
      </c>
      <c r="U203" s="160" t="s">
        <v>145</v>
      </c>
      <c r="V203" s="160"/>
      <c r="W203" s="320" t="s">
        <v>1281</v>
      </c>
    </row>
    <row r="204" spans="2:24" ht="218.25" hidden="1" thickBot="1" x14ac:dyDescent="0.3">
      <c r="B204" s="102" t="s">
        <v>764</v>
      </c>
      <c r="C204" s="103" t="s">
        <v>86</v>
      </c>
      <c r="D204" s="88" t="s">
        <v>74</v>
      </c>
      <c r="E204" s="88" t="s">
        <v>11</v>
      </c>
      <c r="F204" s="104" t="s">
        <v>5</v>
      </c>
      <c r="G204" s="104" t="s">
        <v>1</v>
      </c>
      <c r="H204" s="105" t="s">
        <v>87</v>
      </c>
      <c r="I204" s="106" t="s">
        <v>1091</v>
      </c>
      <c r="J204" s="106" t="s">
        <v>1092</v>
      </c>
      <c r="K204" s="221"/>
      <c r="L204" s="278"/>
      <c r="M204" s="278"/>
      <c r="N204" s="278"/>
      <c r="O204" s="278"/>
      <c r="P204" s="278"/>
      <c r="Q204" s="278"/>
      <c r="R204" s="278"/>
      <c r="S204" s="249">
        <f>SUM(S205:S210)</f>
        <v>0</v>
      </c>
      <c r="T204" s="107">
        <f>SUM(T205:T210)</f>
        <v>167</v>
      </c>
      <c r="U204" s="88" t="s">
        <v>140</v>
      </c>
      <c r="V204" s="88" t="s">
        <v>74</v>
      </c>
      <c r="W204" s="314"/>
    </row>
    <row r="205" spans="2:24" ht="30" x14ac:dyDescent="0.2">
      <c r="B205" s="531" t="s">
        <v>765</v>
      </c>
      <c r="C205" s="532" t="s">
        <v>346</v>
      </c>
      <c r="D205" s="533" t="s">
        <v>74</v>
      </c>
      <c r="E205" s="410" t="s">
        <v>414</v>
      </c>
      <c r="F205" s="410" t="s">
        <v>5</v>
      </c>
      <c r="G205" s="410" t="s">
        <v>1</v>
      </c>
      <c r="H205" s="13" t="s">
        <v>832</v>
      </c>
      <c r="I205" s="12" t="s">
        <v>563</v>
      </c>
      <c r="J205" s="12" t="s">
        <v>566</v>
      </c>
      <c r="K205" s="210">
        <v>3</v>
      </c>
      <c r="L205" s="267"/>
      <c r="M205" s="267"/>
      <c r="N205" s="267"/>
      <c r="O205" s="267"/>
      <c r="P205" s="267"/>
      <c r="Q205" s="267"/>
      <c r="R205" s="267"/>
      <c r="S205" s="336">
        <v>0</v>
      </c>
      <c r="T205" s="409">
        <v>150</v>
      </c>
      <c r="U205" s="410" t="s">
        <v>145</v>
      </c>
      <c r="V205" s="410" t="s">
        <v>74</v>
      </c>
      <c r="W205" s="598" t="s">
        <v>1271</v>
      </c>
      <c r="X205" s="608"/>
    </row>
    <row r="206" spans="2:24" ht="56.25" customHeight="1" x14ac:dyDescent="0.2">
      <c r="B206" s="467"/>
      <c r="C206" s="468"/>
      <c r="D206" s="469"/>
      <c r="E206" s="406"/>
      <c r="F206" s="406"/>
      <c r="G206" s="406"/>
      <c r="H206" s="18" t="s">
        <v>347</v>
      </c>
      <c r="I206" s="20" t="s">
        <v>537</v>
      </c>
      <c r="J206" s="20" t="s">
        <v>1128</v>
      </c>
      <c r="K206" s="211" t="s">
        <v>1208</v>
      </c>
      <c r="L206" s="268"/>
      <c r="M206" s="268"/>
      <c r="N206" s="268"/>
      <c r="O206" s="268"/>
      <c r="P206" s="268"/>
      <c r="Q206" s="268"/>
      <c r="R206" s="268"/>
      <c r="S206" s="341"/>
      <c r="T206" s="405"/>
      <c r="U206" s="406"/>
      <c r="V206" s="406"/>
      <c r="W206" s="424"/>
      <c r="X206" s="608"/>
    </row>
    <row r="207" spans="2:24" ht="45" x14ac:dyDescent="0.2">
      <c r="B207" s="467"/>
      <c r="C207" s="468"/>
      <c r="D207" s="469"/>
      <c r="E207" s="406"/>
      <c r="F207" s="406"/>
      <c r="G207" s="406"/>
      <c r="H207" s="18" t="s">
        <v>489</v>
      </c>
      <c r="I207" s="20" t="s">
        <v>537</v>
      </c>
      <c r="J207" s="20" t="s">
        <v>833</v>
      </c>
      <c r="K207" s="211">
        <v>0</v>
      </c>
      <c r="L207" s="268"/>
      <c r="M207" s="268"/>
      <c r="N207" s="268"/>
      <c r="O207" s="268"/>
      <c r="P207" s="268"/>
      <c r="Q207" s="268"/>
      <c r="R207" s="268"/>
      <c r="S207" s="337"/>
      <c r="T207" s="405"/>
      <c r="U207" s="406"/>
      <c r="V207" s="406"/>
      <c r="W207" s="385"/>
      <c r="X207" s="608"/>
    </row>
    <row r="208" spans="2:24" ht="30" x14ac:dyDescent="0.2">
      <c r="B208" s="467" t="s">
        <v>766</v>
      </c>
      <c r="C208" s="468" t="s">
        <v>342</v>
      </c>
      <c r="D208" s="469" t="s">
        <v>74</v>
      </c>
      <c r="E208" s="406" t="s">
        <v>348</v>
      </c>
      <c r="F208" s="406" t="s">
        <v>214</v>
      </c>
      <c r="G208" s="406" t="s">
        <v>1</v>
      </c>
      <c r="H208" s="18" t="s">
        <v>359</v>
      </c>
      <c r="I208" s="20" t="s">
        <v>537</v>
      </c>
      <c r="J208" s="20" t="s">
        <v>834</v>
      </c>
      <c r="K208" s="211">
        <v>0</v>
      </c>
      <c r="L208" s="268"/>
      <c r="M208" s="268"/>
      <c r="N208" s="268"/>
      <c r="O208" s="268"/>
      <c r="P208" s="268"/>
      <c r="Q208" s="268"/>
      <c r="R208" s="268"/>
      <c r="S208" s="338">
        <v>0</v>
      </c>
      <c r="T208" s="405">
        <v>5</v>
      </c>
      <c r="U208" s="406" t="s">
        <v>140</v>
      </c>
      <c r="V208" s="406"/>
      <c r="W208" s="384" t="s">
        <v>1310</v>
      </c>
      <c r="X208" s="608"/>
    </row>
    <row r="209" spans="2:24" ht="66" customHeight="1" x14ac:dyDescent="0.2">
      <c r="B209" s="467"/>
      <c r="C209" s="468"/>
      <c r="D209" s="469"/>
      <c r="E209" s="406"/>
      <c r="F209" s="406"/>
      <c r="G209" s="406"/>
      <c r="H209" s="18" t="s">
        <v>349</v>
      </c>
      <c r="I209" s="20" t="s">
        <v>537</v>
      </c>
      <c r="J209" s="20" t="s">
        <v>566</v>
      </c>
      <c r="K209" s="211">
        <v>0</v>
      </c>
      <c r="L209" s="268"/>
      <c r="M209" s="268"/>
      <c r="N209" s="268"/>
      <c r="O209" s="268"/>
      <c r="P209" s="268"/>
      <c r="Q209" s="268"/>
      <c r="R209" s="268"/>
      <c r="S209" s="337"/>
      <c r="T209" s="405"/>
      <c r="U209" s="406"/>
      <c r="V209" s="406"/>
      <c r="W209" s="385"/>
      <c r="X209" s="608"/>
    </row>
    <row r="210" spans="2:24" ht="60" x14ac:dyDescent="0.25">
      <c r="B210" s="15" t="s">
        <v>767</v>
      </c>
      <c r="C210" s="16" t="s">
        <v>343</v>
      </c>
      <c r="D210" s="30" t="s">
        <v>74</v>
      </c>
      <c r="E210" s="160" t="s">
        <v>348</v>
      </c>
      <c r="F210" s="160" t="s">
        <v>5</v>
      </c>
      <c r="G210" s="160" t="s">
        <v>1</v>
      </c>
      <c r="H210" s="27" t="s">
        <v>345</v>
      </c>
      <c r="I210" s="17" t="s">
        <v>537</v>
      </c>
      <c r="J210" s="17" t="s">
        <v>833</v>
      </c>
      <c r="K210" s="222">
        <v>0</v>
      </c>
      <c r="L210" s="279"/>
      <c r="M210" s="279"/>
      <c r="N210" s="279"/>
      <c r="O210" s="279"/>
      <c r="P210" s="279"/>
      <c r="Q210" s="279"/>
      <c r="R210" s="279"/>
      <c r="S210" s="222">
        <v>0</v>
      </c>
      <c r="T210" s="169">
        <v>12</v>
      </c>
      <c r="U210" s="160" t="s">
        <v>135</v>
      </c>
      <c r="V210" s="160"/>
      <c r="W210" s="320" t="s">
        <v>1290</v>
      </c>
    </row>
    <row r="211" spans="2:24" ht="47.25" hidden="1" x14ac:dyDescent="0.25">
      <c r="B211" s="488">
        <v>9</v>
      </c>
      <c r="C211" s="490" t="s">
        <v>88</v>
      </c>
      <c r="D211" s="110" t="s">
        <v>90</v>
      </c>
      <c r="E211" s="492" t="s">
        <v>11</v>
      </c>
      <c r="F211" s="494" t="s">
        <v>5</v>
      </c>
      <c r="G211" s="494" t="s">
        <v>1</v>
      </c>
      <c r="H211" s="112" t="s">
        <v>91</v>
      </c>
      <c r="I211" s="111" t="s">
        <v>835</v>
      </c>
      <c r="J211" s="111" t="s">
        <v>1135</v>
      </c>
      <c r="K211" s="220"/>
      <c r="L211" s="277"/>
      <c r="M211" s="277"/>
      <c r="N211" s="277"/>
      <c r="O211" s="277"/>
      <c r="P211" s="277"/>
      <c r="Q211" s="277"/>
      <c r="R211" s="277"/>
      <c r="S211" s="342">
        <f>S213+S224</f>
        <v>232.95600000000002</v>
      </c>
      <c r="T211" s="434">
        <f>T213+T224</f>
        <v>3903</v>
      </c>
      <c r="U211" s="436" t="s">
        <v>140</v>
      </c>
      <c r="V211" s="114" t="s">
        <v>1156</v>
      </c>
      <c r="W211" s="386"/>
    </row>
    <row r="212" spans="2:24" ht="63.75" hidden="1" thickBot="1" x14ac:dyDescent="0.3">
      <c r="B212" s="509"/>
      <c r="C212" s="511"/>
      <c r="D212" s="78" t="s">
        <v>14</v>
      </c>
      <c r="E212" s="513"/>
      <c r="F212" s="515"/>
      <c r="G212" s="515"/>
      <c r="H212" s="80" t="s">
        <v>92</v>
      </c>
      <c r="I212" s="79" t="s">
        <v>1129</v>
      </c>
      <c r="J212" s="79" t="s">
        <v>1093</v>
      </c>
      <c r="K212" s="223"/>
      <c r="L212" s="280"/>
      <c r="M212" s="280"/>
      <c r="N212" s="280"/>
      <c r="O212" s="280"/>
      <c r="P212" s="280"/>
      <c r="Q212" s="280"/>
      <c r="R212" s="280"/>
      <c r="S212" s="344"/>
      <c r="T212" s="525"/>
      <c r="U212" s="519"/>
      <c r="V212" s="87" t="s">
        <v>14</v>
      </c>
      <c r="W212" s="373"/>
    </row>
    <row r="213" spans="2:24" ht="63" hidden="1" x14ac:dyDescent="0.25">
      <c r="B213" s="482" t="s">
        <v>768</v>
      </c>
      <c r="C213" s="483" t="s">
        <v>89</v>
      </c>
      <c r="D213" s="403" t="s">
        <v>90</v>
      </c>
      <c r="E213" s="403" t="s">
        <v>11</v>
      </c>
      <c r="F213" s="484" t="s">
        <v>5</v>
      </c>
      <c r="G213" s="484" t="s">
        <v>1</v>
      </c>
      <c r="H213" s="82" t="s">
        <v>94</v>
      </c>
      <c r="I213" s="83" t="s">
        <v>836</v>
      </c>
      <c r="J213" s="83" t="s">
        <v>1094</v>
      </c>
      <c r="K213" s="214"/>
      <c r="L213" s="271"/>
      <c r="M213" s="271"/>
      <c r="N213" s="271"/>
      <c r="O213" s="271"/>
      <c r="P213" s="271"/>
      <c r="Q213" s="271"/>
      <c r="R213" s="271"/>
      <c r="S213" s="342">
        <f>SUM(S215:S223)</f>
        <v>65.203000000000003</v>
      </c>
      <c r="T213" s="401">
        <f>SUM(T215:T223)</f>
        <v>1423</v>
      </c>
      <c r="U213" s="403" t="s">
        <v>140</v>
      </c>
      <c r="V213" s="81" t="s">
        <v>1157</v>
      </c>
      <c r="W213" s="366"/>
    </row>
    <row r="214" spans="2:24" ht="31.5" hidden="1" x14ac:dyDescent="0.25">
      <c r="B214" s="528"/>
      <c r="C214" s="529"/>
      <c r="D214" s="404"/>
      <c r="E214" s="404"/>
      <c r="F214" s="530"/>
      <c r="G214" s="530"/>
      <c r="H214" s="91" t="s">
        <v>95</v>
      </c>
      <c r="I214" s="92" t="s">
        <v>1095</v>
      </c>
      <c r="J214" s="92" t="s">
        <v>1096</v>
      </c>
      <c r="K214" s="219"/>
      <c r="L214" s="276"/>
      <c r="M214" s="276"/>
      <c r="N214" s="276"/>
      <c r="O214" s="276"/>
      <c r="P214" s="276"/>
      <c r="Q214" s="276"/>
      <c r="R214" s="276"/>
      <c r="S214" s="344"/>
      <c r="T214" s="402"/>
      <c r="U214" s="404"/>
      <c r="V214" s="90" t="s">
        <v>90</v>
      </c>
      <c r="W214" s="367"/>
    </row>
    <row r="215" spans="2:24" ht="37.5" customHeight="1" x14ac:dyDescent="0.2">
      <c r="B215" s="467" t="s">
        <v>769</v>
      </c>
      <c r="C215" s="607" t="s">
        <v>350</v>
      </c>
      <c r="D215" s="469" t="s">
        <v>90</v>
      </c>
      <c r="E215" s="406" t="s">
        <v>415</v>
      </c>
      <c r="F215" s="406" t="s">
        <v>5</v>
      </c>
      <c r="G215" s="406" t="s">
        <v>1</v>
      </c>
      <c r="H215" s="42" t="s">
        <v>490</v>
      </c>
      <c r="I215" s="20" t="s">
        <v>537</v>
      </c>
      <c r="J215" s="20" t="s">
        <v>833</v>
      </c>
      <c r="K215" s="211">
        <v>0</v>
      </c>
      <c r="L215" s="268"/>
      <c r="M215" s="268"/>
      <c r="N215" s="268"/>
      <c r="O215" s="268"/>
      <c r="P215" s="268"/>
      <c r="Q215" s="268"/>
      <c r="R215" s="268"/>
      <c r="S215" s="345">
        <v>0</v>
      </c>
      <c r="T215" s="405">
        <v>122</v>
      </c>
      <c r="U215" s="406" t="s">
        <v>145</v>
      </c>
      <c r="V215" s="406"/>
      <c r="W215" s="388" t="s">
        <v>1270</v>
      </c>
      <c r="X215" s="608"/>
    </row>
    <row r="216" spans="2:24" ht="37.5" customHeight="1" x14ac:dyDescent="0.2">
      <c r="B216" s="467"/>
      <c r="C216" s="607"/>
      <c r="D216" s="469"/>
      <c r="E216" s="406"/>
      <c r="F216" s="406"/>
      <c r="G216" s="406"/>
      <c r="H216" s="42" t="s">
        <v>364</v>
      </c>
      <c r="I216" s="20" t="s">
        <v>537</v>
      </c>
      <c r="J216" s="20" t="s">
        <v>837</v>
      </c>
      <c r="K216" s="211">
        <v>0</v>
      </c>
      <c r="L216" s="268"/>
      <c r="M216" s="268"/>
      <c r="N216" s="268"/>
      <c r="O216" s="268"/>
      <c r="P216" s="268"/>
      <c r="Q216" s="268"/>
      <c r="R216" s="268"/>
      <c r="S216" s="345"/>
      <c r="T216" s="405"/>
      <c r="U216" s="406"/>
      <c r="V216" s="406"/>
      <c r="W216" s="388"/>
      <c r="X216" s="608"/>
    </row>
    <row r="217" spans="2:24" ht="75" x14ac:dyDescent="0.25">
      <c r="B217" s="34" t="s">
        <v>770</v>
      </c>
      <c r="C217" s="46" t="s">
        <v>416</v>
      </c>
      <c r="D217" s="33" t="s">
        <v>90</v>
      </c>
      <c r="E217" s="159" t="s">
        <v>357</v>
      </c>
      <c r="F217" s="159" t="s">
        <v>5</v>
      </c>
      <c r="G217" s="159" t="s">
        <v>1</v>
      </c>
      <c r="H217" s="42" t="s">
        <v>358</v>
      </c>
      <c r="I217" s="20" t="s">
        <v>537</v>
      </c>
      <c r="J217" s="20" t="s">
        <v>838</v>
      </c>
      <c r="K217" s="211">
        <v>8</v>
      </c>
      <c r="L217" s="268"/>
      <c r="M217" s="268"/>
      <c r="N217" s="268"/>
      <c r="O217" s="268"/>
      <c r="P217" s="268"/>
      <c r="Q217" s="268"/>
      <c r="R217" s="268"/>
      <c r="S217" s="211">
        <v>6.3</v>
      </c>
      <c r="T217" s="165">
        <v>121</v>
      </c>
      <c r="U217" s="159" t="s">
        <v>135</v>
      </c>
      <c r="V217" s="159" t="s">
        <v>90</v>
      </c>
      <c r="W217" s="320" t="s">
        <v>1290</v>
      </c>
    </row>
    <row r="218" spans="2:24" ht="132.75" customHeight="1" x14ac:dyDescent="0.25">
      <c r="B218" s="34" t="s">
        <v>771</v>
      </c>
      <c r="C218" s="46" t="s">
        <v>351</v>
      </c>
      <c r="D218" s="33" t="s">
        <v>90</v>
      </c>
      <c r="E218" s="159" t="s">
        <v>419</v>
      </c>
      <c r="F218" s="159" t="s">
        <v>5</v>
      </c>
      <c r="G218" s="159" t="s">
        <v>1</v>
      </c>
      <c r="H218" s="42" t="s">
        <v>355</v>
      </c>
      <c r="I218" s="20" t="s">
        <v>537</v>
      </c>
      <c r="J218" s="20" t="s">
        <v>1130</v>
      </c>
      <c r="K218" s="211" t="s">
        <v>1247</v>
      </c>
      <c r="L218" s="268"/>
      <c r="M218" s="268"/>
      <c r="N218" s="268"/>
      <c r="O218" s="268"/>
      <c r="P218" s="268"/>
      <c r="Q218" s="268"/>
      <c r="R218" s="268"/>
      <c r="S218" s="211">
        <v>35.090000000000003</v>
      </c>
      <c r="T218" s="165">
        <v>120</v>
      </c>
      <c r="U218" s="159" t="s">
        <v>140</v>
      </c>
      <c r="V218" s="159" t="s">
        <v>90</v>
      </c>
      <c r="W218" s="320" t="s">
        <v>1290</v>
      </c>
    </row>
    <row r="219" spans="2:24" ht="30" x14ac:dyDescent="0.2">
      <c r="B219" s="467" t="s">
        <v>772</v>
      </c>
      <c r="C219" s="520" t="s">
        <v>352</v>
      </c>
      <c r="D219" s="469" t="s">
        <v>90</v>
      </c>
      <c r="E219" s="406" t="s">
        <v>415</v>
      </c>
      <c r="F219" s="406" t="s">
        <v>5</v>
      </c>
      <c r="G219" s="406" t="s">
        <v>1</v>
      </c>
      <c r="H219" s="42" t="s">
        <v>417</v>
      </c>
      <c r="I219" s="20" t="s">
        <v>537</v>
      </c>
      <c r="J219" s="20" t="s">
        <v>839</v>
      </c>
      <c r="K219" s="211">
        <v>0</v>
      </c>
      <c r="L219" s="268"/>
      <c r="M219" s="268"/>
      <c r="N219" s="268"/>
      <c r="O219" s="268"/>
      <c r="P219" s="268"/>
      <c r="Q219" s="268"/>
      <c r="R219" s="268"/>
      <c r="S219" s="338">
        <v>0</v>
      </c>
      <c r="T219" s="405">
        <v>700</v>
      </c>
      <c r="U219" s="406" t="s">
        <v>140</v>
      </c>
      <c r="V219" s="406" t="s">
        <v>90</v>
      </c>
      <c r="W219" s="388" t="s">
        <v>1310</v>
      </c>
      <c r="X219" s="608"/>
    </row>
    <row r="220" spans="2:24" ht="30" x14ac:dyDescent="0.2">
      <c r="B220" s="467"/>
      <c r="C220" s="520"/>
      <c r="D220" s="469"/>
      <c r="E220" s="406"/>
      <c r="F220" s="406"/>
      <c r="G220" s="406"/>
      <c r="H220" s="42" t="s">
        <v>418</v>
      </c>
      <c r="I220" s="20" t="s">
        <v>470</v>
      </c>
      <c r="J220" s="20" t="s">
        <v>841</v>
      </c>
      <c r="K220" s="211">
        <v>5373</v>
      </c>
      <c r="L220" s="268"/>
      <c r="M220" s="268"/>
      <c r="N220" s="268"/>
      <c r="O220" s="268"/>
      <c r="P220" s="268"/>
      <c r="Q220" s="268"/>
      <c r="R220" s="268"/>
      <c r="S220" s="337"/>
      <c r="T220" s="405"/>
      <c r="U220" s="406"/>
      <c r="V220" s="406"/>
      <c r="W220" s="388"/>
      <c r="X220" s="608"/>
    </row>
    <row r="221" spans="2:24" ht="51" customHeight="1" x14ac:dyDescent="0.25">
      <c r="B221" s="34" t="s">
        <v>773</v>
      </c>
      <c r="C221" s="46" t="s">
        <v>353</v>
      </c>
      <c r="D221" s="33" t="s">
        <v>90</v>
      </c>
      <c r="E221" s="159" t="s">
        <v>415</v>
      </c>
      <c r="F221" s="159" t="s">
        <v>5</v>
      </c>
      <c r="G221" s="159" t="s">
        <v>1</v>
      </c>
      <c r="H221" s="42" t="s">
        <v>356</v>
      </c>
      <c r="I221" s="20" t="s">
        <v>537</v>
      </c>
      <c r="J221" s="20" t="s">
        <v>833</v>
      </c>
      <c r="K221" s="211">
        <v>0</v>
      </c>
      <c r="L221" s="268"/>
      <c r="M221" s="268"/>
      <c r="N221" s="268"/>
      <c r="O221" s="268"/>
      <c r="P221" s="268"/>
      <c r="Q221" s="268"/>
      <c r="R221" s="268"/>
      <c r="S221" s="211">
        <v>0</v>
      </c>
      <c r="T221" s="165">
        <v>170</v>
      </c>
      <c r="U221" s="159" t="s">
        <v>140</v>
      </c>
      <c r="V221" s="159"/>
      <c r="W221" s="310" t="s">
        <v>1269</v>
      </c>
    </row>
    <row r="222" spans="2:24" ht="75" customHeight="1" x14ac:dyDescent="0.25">
      <c r="B222" s="34" t="s">
        <v>774</v>
      </c>
      <c r="C222" s="46" t="s">
        <v>354</v>
      </c>
      <c r="D222" s="33" t="s">
        <v>90</v>
      </c>
      <c r="E222" s="159" t="s">
        <v>420</v>
      </c>
      <c r="F222" s="159" t="s">
        <v>5</v>
      </c>
      <c r="G222" s="159" t="s">
        <v>1</v>
      </c>
      <c r="H222" s="42" t="s">
        <v>468</v>
      </c>
      <c r="I222" s="20" t="s">
        <v>537</v>
      </c>
      <c r="J222" s="20" t="s">
        <v>840</v>
      </c>
      <c r="K222" s="211">
        <v>20</v>
      </c>
      <c r="L222" s="268"/>
      <c r="M222" s="268"/>
      <c r="N222" s="268"/>
      <c r="O222" s="268"/>
      <c r="P222" s="268"/>
      <c r="Q222" s="268"/>
      <c r="R222" s="268"/>
      <c r="S222" s="211">
        <v>4.7359999999999998</v>
      </c>
      <c r="T222" s="165">
        <v>37</v>
      </c>
      <c r="U222" s="159" t="s">
        <v>145</v>
      </c>
      <c r="V222" s="159" t="s">
        <v>90</v>
      </c>
      <c r="W222" s="320" t="s">
        <v>1290</v>
      </c>
    </row>
    <row r="223" spans="2:24" ht="55.5" x14ac:dyDescent="0.25">
      <c r="B223" s="34" t="s">
        <v>775</v>
      </c>
      <c r="C223" s="32" t="s">
        <v>491</v>
      </c>
      <c r="D223" s="33" t="s">
        <v>421</v>
      </c>
      <c r="E223" s="159" t="s">
        <v>422</v>
      </c>
      <c r="F223" s="159" t="s">
        <v>5</v>
      </c>
      <c r="G223" s="159" t="s">
        <v>1</v>
      </c>
      <c r="H223" s="18" t="s">
        <v>319</v>
      </c>
      <c r="I223" s="20" t="s">
        <v>537</v>
      </c>
      <c r="J223" s="20" t="s">
        <v>1131</v>
      </c>
      <c r="K223" s="211" t="s">
        <v>1226</v>
      </c>
      <c r="L223" s="268"/>
      <c r="M223" s="268"/>
      <c r="N223" s="268"/>
      <c r="O223" s="268"/>
      <c r="P223" s="268"/>
      <c r="Q223" s="268"/>
      <c r="R223" s="268"/>
      <c r="S223" s="211">
        <v>19.077000000000002</v>
      </c>
      <c r="T223" s="165">
        <f>80+63+10</f>
        <v>153</v>
      </c>
      <c r="U223" s="159" t="s">
        <v>140</v>
      </c>
      <c r="V223" s="159" t="s">
        <v>421</v>
      </c>
      <c r="W223" s="320" t="s">
        <v>1290</v>
      </c>
    </row>
    <row r="224" spans="2:24" ht="126.75" hidden="1" thickBot="1" x14ac:dyDescent="0.3">
      <c r="B224" s="131" t="s">
        <v>776</v>
      </c>
      <c r="C224" s="132" t="s">
        <v>93</v>
      </c>
      <c r="D224" s="89" t="s">
        <v>25</v>
      </c>
      <c r="E224" s="89" t="s">
        <v>11</v>
      </c>
      <c r="F224" s="133" t="s">
        <v>5</v>
      </c>
      <c r="G224" s="133" t="s">
        <v>1</v>
      </c>
      <c r="H224" s="120" t="s">
        <v>96</v>
      </c>
      <c r="I224" s="121" t="s">
        <v>842</v>
      </c>
      <c r="J224" s="121" t="s">
        <v>843</v>
      </c>
      <c r="K224" s="233"/>
      <c r="L224" s="291"/>
      <c r="M224" s="291"/>
      <c r="N224" s="291"/>
      <c r="O224" s="291"/>
      <c r="P224" s="291"/>
      <c r="Q224" s="291"/>
      <c r="R224" s="291"/>
      <c r="S224" s="250">
        <f>SUM(S225:S228)</f>
        <v>167.75300000000001</v>
      </c>
      <c r="T224" s="134">
        <f>SUM(T225:T228)</f>
        <v>2480</v>
      </c>
      <c r="U224" s="89" t="s">
        <v>140</v>
      </c>
      <c r="V224" s="89" t="s">
        <v>1158</v>
      </c>
      <c r="W224" s="315"/>
    </row>
    <row r="225" spans="1:25" ht="303" customHeight="1" x14ac:dyDescent="0.25">
      <c r="B225" s="21" t="s">
        <v>777</v>
      </c>
      <c r="C225" s="64" t="s">
        <v>424</v>
      </c>
      <c r="D225" s="31" t="s">
        <v>25</v>
      </c>
      <c r="E225" s="181" t="s">
        <v>445</v>
      </c>
      <c r="F225" s="171" t="s">
        <v>5</v>
      </c>
      <c r="G225" s="171" t="s">
        <v>1</v>
      </c>
      <c r="H225" s="69" t="s">
        <v>423</v>
      </c>
      <c r="I225" s="26" t="s">
        <v>537</v>
      </c>
      <c r="J225" s="23" t="s">
        <v>1133</v>
      </c>
      <c r="K225" s="237" t="s">
        <v>1224</v>
      </c>
      <c r="L225" s="295"/>
      <c r="M225" s="295"/>
      <c r="N225" s="295"/>
      <c r="O225" s="295"/>
      <c r="P225" s="295"/>
      <c r="Q225" s="295"/>
      <c r="R225" s="295"/>
      <c r="S225" s="237">
        <f>27.013+15.366+15+60+2.7+47.674</f>
        <v>167.75300000000001</v>
      </c>
      <c r="T225" s="175">
        <f>105+105+400+800+200+80+150+150</f>
        <v>1990</v>
      </c>
      <c r="U225" s="171" t="s">
        <v>140</v>
      </c>
      <c r="V225" s="171" t="s">
        <v>421</v>
      </c>
      <c r="W225" s="320" t="s">
        <v>1290</v>
      </c>
    </row>
    <row r="226" spans="1:25" ht="54" customHeight="1" x14ac:dyDescent="0.25">
      <c r="B226" s="34" t="s">
        <v>778</v>
      </c>
      <c r="C226" s="46" t="s">
        <v>360</v>
      </c>
      <c r="D226" s="33" t="s">
        <v>14</v>
      </c>
      <c r="E226" s="159" t="s">
        <v>444</v>
      </c>
      <c r="F226" s="159" t="s">
        <v>5</v>
      </c>
      <c r="G226" s="159" t="s">
        <v>1</v>
      </c>
      <c r="H226" s="42" t="s">
        <v>361</v>
      </c>
      <c r="I226" s="20" t="s">
        <v>537</v>
      </c>
      <c r="J226" s="70" t="s">
        <v>1132</v>
      </c>
      <c r="K226" s="238">
        <v>0</v>
      </c>
      <c r="L226" s="296"/>
      <c r="M226" s="296"/>
      <c r="N226" s="296"/>
      <c r="O226" s="296"/>
      <c r="P226" s="296"/>
      <c r="Q226" s="296"/>
      <c r="R226" s="296"/>
      <c r="S226" s="238">
        <v>0</v>
      </c>
      <c r="T226" s="165">
        <v>470</v>
      </c>
      <c r="U226" s="159" t="s">
        <v>135</v>
      </c>
      <c r="V226" s="159"/>
      <c r="W226" s="310" t="s">
        <v>1269</v>
      </c>
    </row>
    <row r="227" spans="1:25" ht="195" x14ac:dyDescent="0.25">
      <c r="B227" s="24" t="s">
        <v>779</v>
      </c>
      <c r="C227" s="46" t="s">
        <v>425</v>
      </c>
      <c r="D227" s="9" t="s">
        <v>25</v>
      </c>
      <c r="E227" s="179" t="s">
        <v>446</v>
      </c>
      <c r="F227" s="172" t="s">
        <v>5</v>
      </c>
      <c r="G227" s="172" t="s">
        <v>1</v>
      </c>
      <c r="H227" s="29" t="s">
        <v>428</v>
      </c>
      <c r="I227" s="20" t="s">
        <v>537</v>
      </c>
      <c r="J227" s="70" t="s">
        <v>1134</v>
      </c>
      <c r="K227" s="239" t="s">
        <v>1225</v>
      </c>
      <c r="L227" s="297"/>
      <c r="M227" s="297"/>
      <c r="N227" s="297"/>
      <c r="O227" s="297"/>
      <c r="P227" s="297"/>
      <c r="Q227" s="297"/>
      <c r="R227" s="297"/>
      <c r="S227" s="239">
        <v>0</v>
      </c>
      <c r="T227" s="173">
        <v>20</v>
      </c>
      <c r="U227" s="172" t="s">
        <v>140</v>
      </c>
      <c r="V227" s="172" t="s">
        <v>25</v>
      </c>
      <c r="W227" s="320" t="s">
        <v>1290</v>
      </c>
    </row>
    <row r="228" spans="1:25" ht="30" x14ac:dyDescent="0.25">
      <c r="B228" s="34" t="s">
        <v>780</v>
      </c>
      <c r="C228" s="46" t="s">
        <v>426</v>
      </c>
      <c r="D228" s="20" t="s">
        <v>427</v>
      </c>
      <c r="E228" s="159" t="s">
        <v>11</v>
      </c>
      <c r="F228" s="159" t="s">
        <v>5</v>
      </c>
      <c r="G228" s="159" t="s">
        <v>383</v>
      </c>
      <c r="H228" s="18" t="s">
        <v>443</v>
      </c>
      <c r="I228" s="20" t="s">
        <v>537</v>
      </c>
      <c r="J228" s="20" t="s">
        <v>844</v>
      </c>
      <c r="K228" s="211">
        <v>0</v>
      </c>
      <c r="L228" s="268"/>
      <c r="M228" s="268"/>
      <c r="N228" s="268"/>
      <c r="O228" s="268"/>
      <c r="P228" s="268"/>
      <c r="Q228" s="268"/>
      <c r="R228" s="268"/>
      <c r="S228" s="211">
        <v>0</v>
      </c>
      <c r="T228" s="165">
        <v>0</v>
      </c>
      <c r="U228" s="159" t="s">
        <v>135</v>
      </c>
      <c r="V228" s="159"/>
      <c r="W228" s="310" t="s">
        <v>1269</v>
      </c>
    </row>
    <row r="229" spans="1:25" ht="63" hidden="1" x14ac:dyDescent="0.25">
      <c r="A229" s="143"/>
      <c r="B229" s="508">
        <v>10</v>
      </c>
      <c r="C229" s="510" t="s">
        <v>99</v>
      </c>
      <c r="D229" s="186" t="s">
        <v>32</v>
      </c>
      <c r="E229" s="512" t="s">
        <v>11</v>
      </c>
      <c r="F229" s="514" t="s">
        <v>5</v>
      </c>
      <c r="G229" s="514" t="s">
        <v>1</v>
      </c>
      <c r="H229" s="74" t="s">
        <v>101</v>
      </c>
      <c r="I229" s="73" t="s">
        <v>895</v>
      </c>
      <c r="J229" s="73" t="s">
        <v>1043</v>
      </c>
      <c r="K229" s="240"/>
      <c r="L229" s="298"/>
      <c r="M229" s="298"/>
      <c r="N229" s="298"/>
      <c r="O229" s="298"/>
      <c r="P229" s="298"/>
      <c r="Q229" s="298"/>
      <c r="R229" s="298"/>
      <c r="S229" s="333">
        <f>S231+S241+S251</f>
        <v>3303.7980000000002</v>
      </c>
      <c r="T229" s="516">
        <f>T231+T241+T251</f>
        <v>18280</v>
      </c>
      <c r="U229" s="518" t="s">
        <v>142</v>
      </c>
      <c r="V229" s="185" t="s">
        <v>1159</v>
      </c>
      <c r="W229" s="372"/>
    </row>
    <row r="230" spans="1:25" ht="79.5" hidden="1" thickBot="1" x14ac:dyDescent="0.3">
      <c r="A230" s="143"/>
      <c r="B230" s="509"/>
      <c r="C230" s="511"/>
      <c r="D230" s="78" t="s">
        <v>100</v>
      </c>
      <c r="E230" s="513"/>
      <c r="F230" s="515"/>
      <c r="G230" s="515"/>
      <c r="H230" s="80" t="s">
        <v>102</v>
      </c>
      <c r="I230" s="79" t="s">
        <v>896</v>
      </c>
      <c r="J230" s="79" t="s">
        <v>900</v>
      </c>
      <c r="K230" s="223"/>
      <c r="L230" s="280"/>
      <c r="M230" s="280"/>
      <c r="N230" s="280"/>
      <c r="O230" s="280"/>
      <c r="P230" s="280"/>
      <c r="Q230" s="280"/>
      <c r="R230" s="280"/>
      <c r="S230" s="334"/>
      <c r="T230" s="517"/>
      <c r="U230" s="519"/>
      <c r="V230" s="87" t="s">
        <v>1170</v>
      </c>
      <c r="W230" s="373"/>
    </row>
    <row r="231" spans="1:25" ht="47.25" hidden="1" x14ac:dyDescent="0.25">
      <c r="B231" s="482" t="s">
        <v>845</v>
      </c>
      <c r="C231" s="483" t="s">
        <v>1186</v>
      </c>
      <c r="D231" s="403" t="s">
        <v>32</v>
      </c>
      <c r="E231" s="403" t="s">
        <v>11</v>
      </c>
      <c r="F231" s="484" t="s">
        <v>5</v>
      </c>
      <c r="G231" s="484" t="s">
        <v>1</v>
      </c>
      <c r="H231" s="82" t="s">
        <v>206</v>
      </c>
      <c r="I231" s="83" t="s">
        <v>897</v>
      </c>
      <c r="J231" s="83" t="s">
        <v>901</v>
      </c>
      <c r="K231" s="214"/>
      <c r="L231" s="271"/>
      <c r="M231" s="271"/>
      <c r="N231" s="271"/>
      <c r="O231" s="271"/>
      <c r="P231" s="271"/>
      <c r="Q231" s="271"/>
      <c r="R231" s="271"/>
      <c r="S231" s="342">
        <f>SUM(S234:S240)</f>
        <v>3233.498</v>
      </c>
      <c r="T231" s="401">
        <f>SUM(T234:T240)</f>
        <v>13360</v>
      </c>
      <c r="U231" s="403" t="s">
        <v>142</v>
      </c>
      <c r="V231" s="403" t="s">
        <v>1159</v>
      </c>
      <c r="W231" s="366"/>
    </row>
    <row r="232" spans="1:25" ht="31.5" hidden="1" x14ac:dyDescent="0.25">
      <c r="B232" s="459"/>
      <c r="C232" s="460"/>
      <c r="D232" s="408"/>
      <c r="E232" s="408"/>
      <c r="F232" s="461"/>
      <c r="G232" s="461"/>
      <c r="H232" s="85" t="s">
        <v>429</v>
      </c>
      <c r="I232" s="86" t="s">
        <v>898</v>
      </c>
      <c r="J232" s="86" t="s">
        <v>902</v>
      </c>
      <c r="K232" s="218"/>
      <c r="L232" s="275"/>
      <c r="M232" s="275"/>
      <c r="N232" s="275"/>
      <c r="O232" s="275"/>
      <c r="P232" s="275"/>
      <c r="Q232" s="275"/>
      <c r="R232" s="275"/>
      <c r="S232" s="334"/>
      <c r="T232" s="407"/>
      <c r="U232" s="408"/>
      <c r="V232" s="408"/>
      <c r="W232" s="367"/>
    </row>
    <row r="233" spans="1:25" ht="32.25" hidden="1" thickBot="1" x14ac:dyDescent="0.3">
      <c r="B233" s="454"/>
      <c r="C233" s="503"/>
      <c r="D233" s="421"/>
      <c r="E233" s="421"/>
      <c r="F233" s="458"/>
      <c r="G233" s="458"/>
      <c r="H233" s="95" t="s">
        <v>430</v>
      </c>
      <c r="I233" s="96" t="s">
        <v>899</v>
      </c>
      <c r="J233" s="96" t="s">
        <v>903</v>
      </c>
      <c r="K233" s="215"/>
      <c r="L233" s="272"/>
      <c r="M233" s="272"/>
      <c r="N233" s="272"/>
      <c r="O233" s="272"/>
      <c r="P233" s="272"/>
      <c r="Q233" s="272"/>
      <c r="R233" s="272"/>
      <c r="S233" s="335"/>
      <c r="T233" s="419"/>
      <c r="U233" s="421"/>
      <c r="V233" s="421"/>
      <c r="W233" s="368"/>
    </row>
    <row r="234" spans="1:25" ht="52.5" customHeight="1" x14ac:dyDescent="0.25">
      <c r="B234" s="24" t="s">
        <v>846</v>
      </c>
      <c r="C234" s="25" t="s">
        <v>392</v>
      </c>
      <c r="D234" s="26" t="s">
        <v>32</v>
      </c>
      <c r="E234" s="172" t="s">
        <v>14</v>
      </c>
      <c r="F234" s="172" t="s">
        <v>5</v>
      </c>
      <c r="G234" s="172" t="s">
        <v>214</v>
      </c>
      <c r="H234" s="29" t="s">
        <v>365</v>
      </c>
      <c r="I234" s="20" t="s">
        <v>985</v>
      </c>
      <c r="J234" s="26" t="s">
        <v>894</v>
      </c>
      <c r="K234" s="237">
        <v>41</v>
      </c>
      <c r="L234" s="295"/>
      <c r="M234" s="295"/>
      <c r="N234" s="295"/>
      <c r="O234" s="295"/>
      <c r="P234" s="295"/>
      <c r="Q234" s="295"/>
      <c r="R234" s="295"/>
      <c r="S234" s="252">
        <f>19.972+2.026</f>
        <v>21.998000000000001</v>
      </c>
      <c r="T234" s="175">
        <v>200</v>
      </c>
      <c r="U234" s="182" t="s">
        <v>138</v>
      </c>
      <c r="V234" s="182" t="s">
        <v>32</v>
      </c>
      <c r="W234" s="208" t="s">
        <v>1311</v>
      </c>
    </row>
    <row r="235" spans="1:25" ht="45" x14ac:dyDescent="0.2">
      <c r="B235" s="440" t="s">
        <v>847</v>
      </c>
      <c r="C235" s="442" t="s">
        <v>391</v>
      </c>
      <c r="D235" s="462" t="s">
        <v>32</v>
      </c>
      <c r="E235" s="416" t="s">
        <v>14</v>
      </c>
      <c r="F235" s="416" t="s">
        <v>5</v>
      </c>
      <c r="G235" s="416" t="s">
        <v>1</v>
      </c>
      <c r="H235" s="19" t="s">
        <v>209</v>
      </c>
      <c r="I235" s="20" t="s">
        <v>537</v>
      </c>
      <c r="J235" s="20" t="s">
        <v>986</v>
      </c>
      <c r="K235" s="222">
        <v>2.1</v>
      </c>
      <c r="L235" s="279"/>
      <c r="M235" s="279"/>
      <c r="N235" s="279"/>
      <c r="O235" s="279"/>
      <c r="P235" s="279"/>
      <c r="Q235" s="279"/>
      <c r="R235" s="279"/>
      <c r="S235" s="338">
        <v>560.70000000000005</v>
      </c>
      <c r="T235" s="414">
        <v>13000</v>
      </c>
      <c r="U235" s="412" t="s">
        <v>142</v>
      </c>
      <c r="V235" s="412" t="s">
        <v>32</v>
      </c>
      <c r="W235" s="138" t="s">
        <v>1312</v>
      </c>
      <c r="X235" s="608"/>
    </row>
    <row r="236" spans="1:25" ht="30" x14ac:dyDescent="0.2">
      <c r="B236" s="450"/>
      <c r="C236" s="451"/>
      <c r="D236" s="496"/>
      <c r="E236" s="423"/>
      <c r="F236" s="423"/>
      <c r="G236" s="423"/>
      <c r="H236" s="18" t="s">
        <v>210</v>
      </c>
      <c r="I236" s="20" t="s">
        <v>537</v>
      </c>
      <c r="J236" s="20" t="s">
        <v>987</v>
      </c>
      <c r="K236" s="211">
        <v>0.5</v>
      </c>
      <c r="L236" s="268"/>
      <c r="M236" s="268"/>
      <c r="N236" s="268"/>
      <c r="O236" s="268"/>
      <c r="P236" s="268"/>
      <c r="Q236" s="268"/>
      <c r="R236" s="268"/>
      <c r="S236" s="337"/>
      <c r="T236" s="422"/>
      <c r="U236" s="439"/>
      <c r="V236" s="439"/>
      <c r="W236" s="209" t="s">
        <v>1313</v>
      </c>
      <c r="X236" s="608"/>
    </row>
    <row r="237" spans="1:25" ht="30" x14ac:dyDescent="0.2">
      <c r="B237" s="450"/>
      <c r="C237" s="451"/>
      <c r="D237" s="496"/>
      <c r="E237" s="423"/>
      <c r="F237" s="423"/>
      <c r="G237" s="423"/>
      <c r="H237" s="19" t="s">
        <v>136</v>
      </c>
      <c r="I237" s="20" t="s">
        <v>537</v>
      </c>
      <c r="J237" s="20" t="s">
        <v>834</v>
      </c>
      <c r="K237" s="211">
        <v>1</v>
      </c>
      <c r="L237" s="268"/>
      <c r="M237" s="268"/>
      <c r="N237" s="268"/>
      <c r="O237" s="268"/>
      <c r="P237" s="268"/>
      <c r="Q237" s="268"/>
      <c r="R237" s="268"/>
      <c r="S237" s="253">
        <v>710</v>
      </c>
      <c r="T237" s="422"/>
      <c r="U237" s="439"/>
      <c r="V237" s="439"/>
      <c r="W237" s="138" t="s">
        <v>1314</v>
      </c>
      <c r="X237" s="608"/>
    </row>
    <row r="238" spans="1:25" ht="30" x14ac:dyDescent="0.2">
      <c r="B238" s="450"/>
      <c r="C238" s="451"/>
      <c r="D238" s="496"/>
      <c r="E238" s="423"/>
      <c r="F238" s="423"/>
      <c r="G238" s="423"/>
      <c r="H238" s="18" t="s">
        <v>137</v>
      </c>
      <c r="I238" s="20" t="s">
        <v>537</v>
      </c>
      <c r="J238" s="20" t="s">
        <v>833</v>
      </c>
      <c r="K238" s="211">
        <v>1</v>
      </c>
      <c r="L238" s="268"/>
      <c r="M238" s="268"/>
      <c r="N238" s="268"/>
      <c r="O238" s="268"/>
      <c r="P238" s="268"/>
      <c r="Q238" s="268"/>
      <c r="R238" s="268"/>
      <c r="S238" s="253">
        <v>1794.8</v>
      </c>
      <c r="T238" s="422"/>
      <c r="U238" s="439"/>
      <c r="V238" s="439"/>
      <c r="W238" s="209" t="s">
        <v>1315</v>
      </c>
      <c r="X238" s="608"/>
      <c r="Y238" s="203"/>
    </row>
    <row r="239" spans="1:25" ht="135" x14ac:dyDescent="0.2">
      <c r="B239" s="441"/>
      <c r="C239" s="443"/>
      <c r="D239" s="463"/>
      <c r="E239" s="417"/>
      <c r="F239" s="417"/>
      <c r="G239" s="417"/>
      <c r="H239" s="19" t="s">
        <v>189</v>
      </c>
      <c r="I239" s="20" t="s">
        <v>537</v>
      </c>
      <c r="J239" s="20" t="s">
        <v>570</v>
      </c>
      <c r="K239" s="229">
        <v>1</v>
      </c>
      <c r="L239" s="286"/>
      <c r="M239" s="286"/>
      <c r="N239" s="286"/>
      <c r="O239" s="286"/>
      <c r="P239" s="286"/>
      <c r="Q239" s="286"/>
      <c r="R239" s="286"/>
      <c r="S239" s="254">
        <v>0</v>
      </c>
      <c r="T239" s="415"/>
      <c r="U239" s="433"/>
      <c r="V239" s="433"/>
      <c r="W239" s="318" t="s">
        <v>1316</v>
      </c>
      <c r="X239" s="608"/>
    </row>
    <row r="240" spans="1:25" ht="134.25" customHeight="1" thickBot="1" x14ac:dyDescent="0.3">
      <c r="B240" s="34" t="s">
        <v>848</v>
      </c>
      <c r="C240" s="32" t="s">
        <v>366</v>
      </c>
      <c r="D240" s="20" t="s">
        <v>32</v>
      </c>
      <c r="E240" s="159" t="s">
        <v>134</v>
      </c>
      <c r="F240" s="159" t="s">
        <v>5</v>
      </c>
      <c r="G240" s="159" t="s">
        <v>1</v>
      </c>
      <c r="H240" s="19" t="s">
        <v>367</v>
      </c>
      <c r="I240" s="20" t="s">
        <v>537</v>
      </c>
      <c r="J240" s="20" t="s">
        <v>558</v>
      </c>
      <c r="K240" s="211">
        <v>1</v>
      </c>
      <c r="L240" s="268"/>
      <c r="M240" s="268"/>
      <c r="N240" s="268"/>
      <c r="O240" s="268"/>
      <c r="P240" s="268"/>
      <c r="Q240" s="268"/>
      <c r="R240" s="268"/>
      <c r="S240" s="253">
        <f>24+122</f>
        <v>146</v>
      </c>
      <c r="T240" s="165">
        <v>160</v>
      </c>
      <c r="U240" s="166" t="s">
        <v>142</v>
      </c>
      <c r="V240" s="166" t="s">
        <v>32</v>
      </c>
      <c r="W240" s="138" t="s">
        <v>1317</v>
      </c>
    </row>
    <row r="241" spans="1:24" ht="91.5" hidden="1" customHeight="1" x14ac:dyDescent="0.25">
      <c r="B241" s="453" t="s">
        <v>849</v>
      </c>
      <c r="C241" s="455" t="s">
        <v>104</v>
      </c>
      <c r="D241" s="420" t="s">
        <v>32</v>
      </c>
      <c r="E241" s="420" t="s">
        <v>11</v>
      </c>
      <c r="F241" s="457" t="s">
        <v>5</v>
      </c>
      <c r="G241" s="457" t="s">
        <v>1</v>
      </c>
      <c r="H241" s="116" t="s">
        <v>105</v>
      </c>
      <c r="I241" s="117" t="s">
        <v>904</v>
      </c>
      <c r="J241" s="117" t="s">
        <v>906</v>
      </c>
      <c r="K241" s="235"/>
      <c r="L241" s="293"/>
      <c r="M241" s="293"/>
      <c r="N241" s="293"/>
      <c r="O241" s="293"/>
      <c r="P241" s="293"/>
      <c r="Q241" s="293"/>
      <c r="R241" s="293"/>
      <c r="S241" s="333">
        <f>SUM(S243:S250)</f>
        <v>0</v>
      </c>
      <c r="T241" s="418">
        <f>SUM(T243:T250)</f>
        <v>2320</v>
      </c>
      <c r="U241" s="420" t="s">
        <v>142</v>
      </c>
      <c r="V241" s="420" t="s">
        <v>1171</v>
      </c>
      <c r="W241" s="438"/>
    </row>
    <row r="242" spans="1:24" ht="91.5" hidden="1" customHeight="1" thickBot="1" x14ac:dyDescent="0.3">
      <c r="B242" s="454"/>
      <c r="C242" s="456"/>
      <c r="D242" s="421"/>
      <c r="E242" s="421"/>
      <c r="F242" s="458"/>
      <c r="G242" s="458"/>
      <c r="H242" s="95" t="s">
        <v>394</v>
      </c>
      <c r="I242" s="94" t="s">
        <v>905</v>
      </c>
      <c r="J242" s="96" t="s">
        <v>907</v>
      </c>
      <c r="K242" s="215"/>
      <c r="L242" s="272"/>
      <c r="M242" s="272"/>
      <c r="N242" s="272"/>
      <c r="O242" s="272"/>
      <c r="P242" s="272"/>
      <c r="Q242" s="272"/>
      <c r="R242" s="272"/>
      <c r="S242" s="335"/>
      <c r="T242" s="419"/>
      <c r="U242" s="421"/>
      <c r="V242" s="421"/>
      <c r="W242" s="430"/>
    </row>
    <row r="243" spans="1:24" ht="45" x14ac:dyDescent="0.2">
      <c r="B243" s="450" t="s">
        <v>850</v>
      </c>
      <c r="C243" s="451" t="s">
        <v>232</v>
      </c>
      <c r="D243" s="496" t="s">
        <v>14</v>
      </c>
      <c r="E243" s="423" t="s">
        <v>141</v>
      </c>
      <c r="F243" s="423" t="s">
        <v>5</v>
      </c>
      <c r="G243" s="423" t="s">
        <v>370</v>
      </c>
      <c r="H243" s="154" t="s">
        <v>233</v>
      </c>
      <c r="I243" s="26" t="s">
        <v>537</v>
      </c>
      <c r="J243" s="26" t="s">
        <v>908</v>
      </c>
      <c r="K243" s="210">
        <v>0</v>
      </c>
      <c r="L243" s="267"/>
      <c r="M243" s="267"/>
      <c r="N243" s="267"/>
      <c r="O243" s="267"/>
      <c r="P243" s="267"/>
      <c r="Q243" s="267"/>
      <c r="R243" s="267"/>
      <c r="S243" s="336">
        <v>0</v>
      </c>
      <c r="T243" s="422">
        <v>170</v>
      </c>
      <c r="U243" s="423" t="s">
        <v>140</v>
      </c>
      <c r="V243" s="423"/>
      <c r="W243" s="383" t="s">
        <v>1318</v>
      </c>
      <c r="X243" s="608"/>
    </row>
    <row r="244" spans="1:24" ht="60" x14ac:dyDescent="0.2">
      <c r="B244" s="441"/>
      <c r="C244" s="443"/>
      <c r="D244" s="463"/>
      <c r="E244" s="417"/>
      <c r="F244" s="417"/>
      <c r="G244" s="417"/>
      <c r="H244" s="19" t="s">
        <v>368</v>
      </c>
      <c r="I244" s="20" t="s">
        <v>537</v>
      </c>
      <c r="J244" s="26" t="s">
        <v>908</v>
      </c>
      <c r="K244" s="229">
        <v>0</v>
      </c>
      <c r="L244" s="286"/>
      <c r="M244" s="286"/>
      <c r="N244" s="286"/>
      <c r="O244" s="286"/>
      <c r="P244" s="286"/>
      <c r="Q244" s="286"/>
      <c r="R244" s="286"/>
      <c r="S244" s="337"/>
      <c r="T244" s="415"/>
      <c r="U244" s="417"/>
      <c r="V244" s="417"/>
      <c r="W244" s="377"/>
      <c r="X244" s="608"/>
    </row>
    <row r="245" spans="1:24" ht="30" x14ac:dyDescent="0.2">
      <c r="B245" s="497" t="s">
        <v>851</v>
      </c>
      <c r="C245" s="500" t="s">
        <v>154</v>
      </c>
      <c r="D245" s="444" t="s">
        <v>14</v>
      </c>
      <c r="E245" s="416" t="s">
        <v>141</v>
      </c>
      <c r="F245" s="416" t="s">
        <v>5</v>
      </c>
      <c r="G245" s="416" t="s">
        <v>1</v>
      </c>
      <c r="H245" s="19" t="s">
        <v>988</v>
      </c>
      <c r="I245" s="20" t="s">
        <v>537</v>
      </c>
      <c r="J245" s="26" t="s">
        <v>833</v>
      </c>
      <c r="K245" s="237">
        <v>0</v>
      </c>
      <c r="L245" s="295"/>
      <c r="M245" s="295"/>
      <c r="N245" s="295"/>
      <c r="O245" s="295"/>
      <c r="P245" s="295"/>
      <c r="Q245" s="295"/>
      <c r="R245" s="295"/>
      <c r="S245" s="338">
        <v>0</v>
      </c>
      <c r="T245" s="414">
        <v>500</v>
      </c>
      <c r="U245" s="416" t="s">
        <v>140</v>
      </c>
      <c r="V245" s="416"/>
      <c r="W245" s="376" t="s">
        <v>1319</v>
      </c>
      <c r="X245" s="608"/>
    </row>
    <row r="246" spans="1:24" ht="45" x14ac:dyDescent="0.2">
      <c r="B246" s="498"/>
      <c r="C246" s="501"/>
      <c r="D246" s="452"/>
      <c r="E246" s="423"/>
      <c r="F246" s="423"/>
      <c r="G246" s="423"/>
      <c r="H246" s="19" t="s">
        <v>1044</v>
      </c>
      <c r="I246" s="20" t="s">
        <v>537</v>
      </c>
      <c r="J246" s="26" t="s">
        <v>833</v>
      </c>
      <c r="K246" s="211">
        <v>0</v>
      </c>
      <c r="L246" s="268"/>
      <c r="M246" s="268"/>
      <c r="N246" s="268"/>
      <c r="O246" s="268"/>
      <c r="P246" s="268"/>
      <c r="Q246" s="268"/>
      <c r="R246" s="268"/>
      <c r="S246" s="341"/>
      <c r="T246" s="422"/>
      <c r="U246" s="423"/>
      <c r="V246" s="423"/>
      <c r="W246" s="375"/>
      <c r="X246" s="608"/>
    </row>
    <row r="247" spans="1:24" ht="27.75" x14ac:dyDescent="0.2">
      <c r="B247" s="499"/>
      <c r="C247" s="502"/>
      <c r="D247" s="445"/>
      <c r="E247" s="417"/>
      <c r="F247" s="417"/>
      <c r="G247" s="417"/>
      <c r="H247" s="19" t="s">
        <v>371</v>
      </c>
      <c r="I247" s="20" t="s">
        <v>537</v>
      </c>
      <c r="J247" s="26" t="s">
        <v>833</v>
      </c>
      <c r="K247" s="229">
        <v>0</v>
      </c>
      <c r="L247" s="286"/>
      <c r="M247" s="286"/>
      <c r="N247" s="286"/>
      <c r="O247" s="286"/>
      <c r="P247" s="286"/>
      <c r="Q247" s="286"/>
      <c r="R247" s="286"/>
      <c r="S247" s="337"/>
      <c r="T247" s="415"/>
      <c r="U247" s="417"/>
      <c r="V247" s="417"/>
      <c r="W247" s="377"/>
      <c r="X247" s="608"/>
    </row>
    <row r="248" spans="1:24" ht="45" x14ac:dyDescent="0.25">
      <c r="B248" s="34" t="s">
        <v>852</v>
      </c>
      <c r="C248" s="32" t="s">
        <v>372</v>
      </c>
      <c r="D248" s="33" t="s">
        <v>14</v>
      </c>
      <c r="E248" s="159" t="s">
        <v>141</v>
      </c>
      <c r="F248" s="159" t="s">
        <v>5</v>
      </c>
      <c r="G248" s="159" t="s">
        <v>1</v>
      </c>
      <c r="H248" s="18" t="s">
        <v>393</v>
      </c>
      <c r="I248" s="20" t="s">
        <v>537</v>
      </c>
      <c r="J248" s="26" t="s">
        <v>911</v>
      </c>
      <c r="K248" s="229">
        <v>1</v>
      </c>
      <c r="L248" s="286"/>
      <c r="M248" s="286"/>
      <c r="N248" s="286"/>
      <c r="O248" s="286"/>
      <c r="P248" s="286"/>
      <c r="Q248" s="286"/>
      <c r="R248" s="286"/>
      <c r="S248" s="229">
        <v>0</v>
      </c>
      <c r="T248" s="165">
        <v>1540</v>
      </c>
      <c r="U248" s="159" t="s">
        <v>142</v>
      </c>
      <c r="V248" s="159"/>
      <c r="W248" s="98" t="s">
        <v>1320</v>
      </c>
    </row>
    <row r="249" spans="1:24" ht="45" x14ac:dyDescent="0.25">
      <c r="B249" s="34" t="s">
        <v>853</v>
      </c>
      <c r="C249" s="32" t="s">
        <v>155</v>
      </c>
      <c r="D249" s="33" t="s">
        <v>14</v>
      </c>
      <c r="E249" s="159" t="s">
        <v>141</v>
      </c>
      <c r="F249" s="159" t="s">
        <v>214</v>
      </c>
      <c r="G249" s="159" t="s">
        <v>1</v>
      </c>
      <c r="H249" s="18" t="s">
        <v>153</v>
      </c>
      <c r="I249" s="20" t="s">
        <v>537</v>
      </c>
      <c r="J249" s="26" t="s">
        <v>833</v>
      </c>
      <c r="K249" s="229">
        <v>0</v>
      </c>
      <c r="L249" s="286"/>
      <c r="M249" s="286"/>
      <c r="N249" s="286"/>
      <c r="O249" s="286"/>
      <c r="P249" s="286"/>
      <c r="Q249" s="286"/>
      <c r="R249" s="286"/>
      <c r="S249" s="229">
        <v>0</v>
      </c>
      <c r="T249" s="165">
        <v>50</v>
      </c>
      <c r="U249" s="159" t="s">
        <v>140</v>
      </c>
      <c r="V249" s="159"/>
      <c r="W249" s="310" t="s">
        <v>1267</v>
      </c>
    </row>
    <row r="250" spans="1:24" ht="58.5" customHeight="1" thickBot="1" x14ac:dyDescent="0.3">
      <c r="B250" s="34" t="s">
        <v>854</v>
      </c>
      <c r="C250" s="32" t="s">
        <v>373</v>
      </c>
      <c r="D250" s="33" t="s">
        <v>14</v>
      </c>
      <c r="E250" s="159" t="s">
        <v>141</v>
      </c>
      <c r="F250" s="159" t="s">
        <v>5</v>
      </c>
      <c r="G250" s="159" t="s">
        <v>1</v>
      </c>
      <c r="H250" s="18" t="s">
        <v>374</v>
      </c>
      <c r="I250" s="20" t="s">
        <v>909</v>
      </c>
      <c r="J250" s="26" t="s">
        <v>910</v>
      </c>
      <c r="K250" s="229">
        <v>16.7</v>
      </c>
      <c r="L250" s="286"/>
      <c r="M250" s="286"/>
      <c r="N250" s="286"/>
      <c r="O250" s="286"/>
      <c r="P250" s="286"/>
      <c r="Q250" s="286"/>
      <c r="R250" s="286"/>
      <c r="S250" s="229">
        <v>0</v>
      </c>
      <c r="T250" s="165">
        <v>60</v>
      </c>
      <c r="U250" s="159" t="s">
        <v>140</v>
      </c>
      <c r="V250" s="159"/>
      <c r="W250" s="310" t="s">
        <v>1268</v>
      </c>
    </row>
    <row r="251" spans="1:24" ht="76.5" hidden="1" thickBot="1" x14ac:dyDescent="0.3">
      <c r="A251" s="144"/>
      <c r="B251" s="482" t="s">
        <v>855</v>
      </c>
      <c r="C251" s="483" t="s">
        <v>107</v>
      </c>
      <c r="D251" s="403" t="s">
        <v>32</v>
      </c>
      <c r="E251" s="403" t="s">
        <v>11</v>
      </c>
      <c r="F251" s="484" t="s">
        <v>5</v>
      </c>
      <c r="G251" s="484" t="s">
        <v>1</v>
      </c>
      <c r="H251" s="82" t="s">
        <v>108</v>
      </c>
      <c r="I251" s="83" t="s">
        <v>912</v>
      </c>
      <c r="J251" s="83" t="s">
        <v>913</v>
      </c>
      <c r="K251" s="214"/>
      <c r="L251" s="271"/>
      <c r="M251" s="271"/>
      <c r="N251" s="271"/>
      <c r="O251" s="271"/>
      <c r="P251" s="271"/>
      <c r="Q251" s="271"/>
      <c r="R251" s="271"/>
      <c r="S251" s="342">
        <f>SUM(S253:S256)</f>
        <v>70.3</v>
      </c>
      <c r="T251" s="401">
        <f>SUM(T253:T256)</f>
        <v>2600</v>
      </c>
      <c r="U251" s="403" t="s">
        <v>142</v>
      </c>
      <c r="V251" s="403" t="s">
        <v>32</v>
      </c>
      <c r="W251" s="429"/>
    </row>
    <row r="252" spans="1:24" ht="32.25" hidden="1" thickBot="1" x14ac:dyDescent="0.3">
      <c r="A252" s="144"/>
      <c r="B252" s="454"/>
      <c r="C252" s="456"/>
      <c r="D252" s="421"/>
      <c r="E252" s="421"/>
      <c r="F252" s="458"/>
      <c r="G252" s="458"/>
      <c r="H252" s="95" t="s">
        <v>891</v>
      </c>
      <c r="I252" s="96" t="s">
        <v>17</v>
      </c>
      <c r="J252" s="96" t="s">
        <v>914</v>
      </c>
      <c r="K252" s="215"/>
      <c r="L252" s="272"/>
      <c r="M252" s="272"/>
      <c r="N252" s="272"/>
      <c r="O252" s="272"/>
      <c r="P252" s="272"/>
      <c r="Q252" s="272"/>
      <c r="R252" s="272"/>
      <c r="S252" s="335"/>
      <c r="T252" s="419"/>
      <c r="U252" s="421"/>
      <c r="V252" s="421"/>
      <c r="W252" s="430"/>
    </row>
    <row r="253" spans="1:24" ht="30" x14ac:dyDescent="0.2">
      <c r="B253" s="485" t="s">
        <v>856</v>
      </c>
      <c r="C253" s="486" t="s">
        <v>144</v>
      </c>
      <c r="D253" s="487" t="s">
        <v>32</v>
      </c>
      <c r="E253" s="425" t="s">
        <v>14</v>
      </c>
      <c r="F253" s="425" t="s">
        <v>5</v>
      </c>
      <c r="G253" s="425" t="s">
        <v>1</v>
      </c>
      <c r="H253" s="13" t="s">
        <v>202</v>
      </c>
      <c r="I253" s="20" t="s">
        <v>537</v>
      </c>
      <c r="J253" s="26" t="s">
        <v>921</v>
      </c>
      <c r="K253" s="210">
        <v>7.0000000000000007E-2</v>
      </c>
      <c r="L253" s="267"/>
      <c r="M253" s="267"/>
      <c r="N253" s="267"/>
      <c r="O253" s="267"/>
      <c r="P253" s="267"/>
      <c r="Q253" s="267"/>
      <c r="R253" s="267"/>
      <c r="S253" s="343">
        <v>70</v>
      </c>
      <c r="T253" s="431">
        <v>2500</v>
      </c>
      <c r="U253" s="432" t="s">
        <v>142</v>
      </c>
      <c r="V253" s="425" t="s">
        <v>32</v>
      </c>
      <c r="W253" s="97" t="s">
        <v>1321</v>
      </c>
      <c r="X253" s="608"/>
    </row>
    <row r="254" spans="1:24" ht="59.25" customHeight="1" x14ac:dyDescent="0.2">
      <c r="B254" s="441"/>
      <c r="C254" s="443"/>
      <c r="D254" s="445"/>
      <c r="E254" s="417"/>
      <c r="F254" s="417"/>
      <c r="G254" s="417"/>
      <c r="H254" s="29" t="s">
        <v>203</v>
      </c>
      <c r="I254" s="20" t="s">
        <v>537</v>
      </c>
      <c r="J254" s="20" t="s">
        <v>921</v>
      </c>
      <c r="K254" s="229">
        <v>0.44</v>
      </c>
      <c r="L254" s="286"/>
      <c r="M254" s="286"/>
      <c r="N254" s="286"/>
      <c r="O254" s="286"/>
      <c r="P254" s="286"/>
      <c r="Q254" s="286"/>
      <c r="R254" s="286"/>
      <c r="S254" s="332"/>
      <c r="T254" s="415"/>
      <c r="U254" s="433"/>
      <c r="V254" s="417"/>
      <c r="W254" s="100" t="s">
        <v>1322</v>
      </c>
      <c r="X254" s="608"/>
    </row>
    <row r="255" spans="1:24" ht="60" x14ac:dyDescent="0.25">
      <c r="B255" s="34" t="s">
        <v>857</v>
      </c>
      <c r="C255" s="32" t="s">
        <v>156</v>
      </c>
      <c r="D255" s="33" t="s">
        <v>32</v>
      </c>
      <c r="E255" s="159" t="s">
        <v>11</v>
      </c>
      <c r="F255" s="159" t="s">
        <v>5</v>
      </c>
      <c r="G255" s="159" t="s">
        <v>1</v>
      </c>
      <c r="H255" s="18" t="s">
        <v>190</v>
      </c>
      <c r="I255" s="20" t="s">
        <v>537</v>
      </c>
      <c r="J255" s="20" t="s">
        <v>570</v>
      </c>
      <c r="K255" s="229">
        <v>0</v>
      </c>
      <c r="L255" s="286"/>
      <c r="M255" s="286"/>
      <c r="N255" s="286"/>
      <c r="O255" s="286"/>
      <c r="P255" s="286"/>
      <c r="Q255" s="286"/>
      <c r="R255" s="286"/>
      <c r="S255" s="229">
        <v>0</v>
      </c>
      <c r="T255" s="173">
        <v>90</v>
      </c>
      <c r="U255" s="159" t="s">
        <v>142</v>
      </c>
      <c r="V255" s="159"/>
      <c r="W255" s="310" t="s">
        <v>1267</v>
      </c>
    </row>
    <row r="256" spans="1:24" ht="60.75" thickBot="1" x14ac:dyDescent="0.3">
      <c r="B256" s="15" t="s">
        <v>858</v>
      </c>
      <c r="C256" s="16" t="s">
        <v>143</v>
      </c>
      <c r="D256" s="30" t="s">
        <v>25</v>
      </c>
      <c r="E256" s="160" t="s">
        <v>1045</v>
      </c>
      <c r="F256" s="160" t="s">
        <v>5</v>
      </c>
      <c r="G256" s="160" t="s">
        <v>1</v>
      </c>
      <c r="H256" s="27" t="s">
        <v>447</v>
      </c>
      <c r="I256" s="17" t="s">
        <v>537</v>
      </c>
      <c r="J256" s="17" t="s">
        <v>989</v>
      </c>
      <c r="K256" s="222" t="s">
        <v>1248</v>
      </c>
      <c r="L256" s="279"/>
      <c r="M256" s="279"/>
      <c r="N256" s="279"/>
      <c r="O256" s="279"/>
      <c r="P256" s="279"/>
      <c r="Q256" s="279"/>
      <c r="R256" s="279"/>
      <c r="S256" s="222">
        <v>0.3</v>
      </c>
      <c r="T256" s="169">
        <v>10</v>
      </c>
      <c r="U256" s="160" t="s">
        <v>145</v>
      </c>
      <c r="V256" s="160" t="s">
        <v>25</v>
      </c>
      <c r="W256" s="309" t="s">
        <v>1268</v>
      </c>
    </row>
    <row r="257" spans="2:24" ht="126.75" hidden="1" thickBot="1" x14ac:dyDescent="0.3">
      <c r="B257" s="488">
        <v>11</v>
      </c>
      <c r="C257" s="490" t="s">
        <v>110</v>
      </c>
      <c r="D257" s="492" t="s">
        <v>61</v>
      </c>
      <c r="E257" s="492" t="s">
        <v>11</v>
      </c>
      <c r="F257" s="494" t="s">
        <v>5</v>
      </c>
      <c r="G257" s="494" t="s">
        <v>1</v>
      </c>
      <c r="H257" s="112" t="s">
        <v>1046</v>
      </c>
      <c r="I257" s="145" t="s">
        <v>915</v>
      </c>
      <c r="J257" s="110" t="s">
        <v>1047</v>
      </c>
      <c r="K257" s="241"/>
      <c r="L257" s="299"/>
      <c r="M257" s="299"/>
      <c r="N257" s="299"/>
      <c r="O257" s="299"/>
      <c r="P257" s="299"/>
      <c r="Q257" s="299"/>
      <c r="R257" s="299"/>
      <c r="S257" s="342">
        <f>S259+S269+S277+S292</f>
        <v>587.48</v>
      </c>
      <c r="T257" s="434">
        <f>T259+T269+T277+T292</f>
        <v>13804</v>
      </c>
      <c r="U257" s="436" t="s">
        <v>142</v>
      </c>
      <c r="V257" s="114" t="s">
        <v>1153</v>
      </c>
      <c r="W257" s="386"/>
    </row>
    <row r="258" spans="2:24" ht="48" hidden="1" thickBot="1" x14ac:dyDescent="0.3">
      <c r="B258" s="489"/>
      <c r="C258" s="491"/>
      <c r="D258" s="493"/>
      <c r="E258" s="493"/>
      <c r="F258" s="495"/>
      <c r="G258" s="495"/>
      <c r="H258" s="127" t="s">
        <v>1073</v>
      </c>
      <c r="I258" s="126" t="s">
        <v>1074</v>
      </c>
      <c r="J258" s="126" t="s">
        <v>1075</v>
      </c>
      <c r="K258" s="242"/>
      <c r="L258" s="300"/>
      <c r="M258" s="300"/>
      <c r="N258" s="300"/>
      <c r="O258" s="300"/>
      <c r="P258" s="300"/>
      <c r="Q258" s="300"/>
      <c r="R258" s="300"/>
      <c r="S258" s="335"/>
      <c r="T258" s="435"/>
      <c r="U258" s="437"/>
      <c r="V258" s="128" t="s">
        <v>1160</v>
      </c>
      <c r="W258" s="373"/>
    </row>
    <row r="259" spans="2:24" ht="63.75" hidden="1" thickBot="1" x14ac:dyDescent="0.3">
      <c r="B259" s="140" t="s">
        <v>859</v>
      </c>
      <c r="C259" s="135" t="s">
        <v>163</v>
      </c>
      <c r="D259" s="136" t="s">
        <v>38</v>
      </c>
      <c r="E259" s="136" t="s">
        <v>11</v>
      </c>
      <c r="F259" s="137" t="s">
        <v>5</v>
      </c>
      <c r="G259" s="137" t="s">
        <v>1</v>
      </c>
      <c r="H259" s="120" t="s">
        <v>113</v>
      </c>
      <c r="I259" s="121" t="s">
        <v>916</v>
      </c>
      <c r="J259" s="121" t="s">
        <v>917</v>
      </c>
      <c r="K259" s="224"/>
      <c r="L259" s="281"/>
      <c r="M259" s="281"/>
      <c r="N259" s="281"/>
      <c r="O259" s="281"/>
      <c r="P259" s="281"/>
      <c r="Q259" s="281"/>
      <c r="R259" s="281"/>
      <c r="S259" s="251">
        <f>SUM(S260:S268)</f>
        <v>5.68</v>
      </c>
      <c r="T259" s="141">
        <f>SUM(T260:T268)</f>
        <v>1370</v>
      </c>
      <c r="U259" s="136" t="s">
        <v>142</v>
      </c>
      <c r="V259" s="136" t="s">
        <v>1161</v>
      </c>
      <c r="W259" s="326"/>
    </row>
    <row r="260" spans="2:24" ht="46.5" customHeight="1" x14ac:dyDescent="0.25">
      <c r="B260" s="10" t="s">
        <v>860</v>
      </c>
      <c r="C260" s="11" t="s">
        <v>149</v>
      </c>
      <c r="D260" s="43" t="s">
        <v>38</v>
      </c>
      <c r="E260" s="158" t="s">
        <v>11</v>
      </c>
      <c r="F260" s="158" t="s">
        <v>5</v>
      </c>
      <c r="G260" s="158" t="s">
        <v>1</v>
      </c>
      <c r="H260" s="13" t="s">
        <v>150</v>
      </c>
      <c r="I260" s="12" t="s">
        <v>537</v>
      </c>
      <c r="J260" s="12" t="s">
        <v>910</v>
      </c>
      <c r="K260" s="210">
        <v>0</v>
      </c>
      <c r="L260" s="267"/>
      <c r="M260" s="267"/>
      <c r="N260" s="267"/>
      <c r="O260" s="267"/>
      <c r="P260" s="267"/>
      <c r="Q260" s="267"/>
      <c r="R260" s="267"/>
      <c r="S260" s="210">
        <v>0</v>
      </c>
      <c r="T260" s="162">
        <v>100</v>
      </c>
      <c r="U260" s="158" t="s">
        <v>135</v>
      </c>
      <c r="V260" s="158"/>
      <c r="W260" s="310" t="s">
        <v>1267</v>
      </c>
    </row>
    <row r="261" spans="2:24" ht="30" x14ac:dyDescent="0.2">
      <c r="B261" s="440" t="s">
        <v>861</v>
      </c>
      <c r="C261" s="442" t="s">
        <v>146</v>
      </c>
      <c r="D261" s="444" t="s">
        <v>38</v>
      </c>
      <c r="E261" s="416" t="s">
        <v>11</v>
      </c>
      <c r="F261" s="416" t="s">
        <v>5</v>
      </c>
      <c r="G261" s="416" t="s">
        <v>1</v>
      </c>
      <c r="H261" s="18" t="s">
        <v>375</v>
      </c>
      <c r="I261" s="20" t="s">
        <v>537</v>
      </c>
      <c r="J261" s="20" t="s">
        <v>541</v>
      </c>
      <c r="K261" s="222">
        <v>0</v>
      </c>
      <c r="L261" s="279"/>
      <c r="M261" s="279"/>
      <c r="N261" s="279"/>
      <c r="O261" s="279"/>
      <c r="P261" s="279"/>
      <c r="Q261" s="279"/>
      <c r="R261" s="279"/>
      <c r="S261" s="338">
        <v>0</v>
      </c>
      <c r="T261" s="414">
        <v>330</v>
      </c>
      <c r="U261" s="416" t="s">
        <v>142</v>
      </c>
      <c r="V261" s="416"/>
      <c r="W261" s="376" t="s">
        <v>1323</v>
      </c>
      <c r="X261" s="608"/>
    </row>
    <row r="262" spans="2:24" ht="60" x14ac:dyDescent="0.2">
      <c r="B262" s="450"/>
      <c r="C262" s="451"/>
      <c r="D262" s="452"/>
      <c r="E262" s="423"/>
      <c r="F262" s="423"/>
      <c r="G262" s="423"/>
      <c r="H262" s="18" t="s">
        <v>376</v>
      </c>
      <c r="I262" s="20" t="s">
        <v>537</v>
      </c>
      <c r="J262" s="20" t="s">
        <v>921</v>
      </c>
      <c r="K262" s="211">
        <v>0</v>
      </c>
      <c r="L262" s="268"/>
      <c r="M262" s="268"/>
      <c r="N262" s="268"/>
      <c r="O262" s="268"/>
      <c r="P262" s="268"/>
      <c r="Q262" s="268"/>
      <c r="R262" s="268"/>
      <c r="S262" s="341"/>
      <c r="T262" s="422"/>
      <c r="U262" s="423"/>
      <c r="V262" s="423"/>
      <c r="W262" s="375"/>
      <c r="X262" s="608"/>
    </row>
    <row r="263" spans="2:24" ht="30" x14ac:dyDescent="0.2">
      <c r="B263" s="441"/>
      <c r="C263" s="443"/>
      <c r="D263" s="445"/>
      <c r="E263" s="417"/>
      <c r="F263" s="417"/>
      <c r="G263" s="417"/>
      <c r="H263" s="18" t="s">
        <v>151</v>
      </c>
      <c r="I263" s="20" t="s">
        <v>537</v>
      </c>
      <c r="J263" s="20" t="s">
        <v>570</v>
      </c>
      <c r="K263" s="229">
        <v>0</v>
      </c>
      <c r="L263" s="286"/>
      <c r="M263" s="286"/>
      <c r="N263" s="286"/>
      <c r="O263" s="286"/>
      <c r="P263" s="286"/>
      <c r="Q263" s="286"/>
      <c r="R263" s="286"/>
      <c r="S263" s="337"/>
      <c r="T263" s="415"/>
      <c r="U263" s="417"/>
      <c r="V263" s="417"/>
      <c r="W263" s="377"/>
      <c r="X263" s="608"/>
    </row>
    <row r="264" spans="2:24" ht="45" x14ac:dyDescent="0.25">
      <c r="B264" s="24" t="s">
        <v>862</v>
      </c>
      <c r="C264" s="32" t="s">
        <v>152</v>
      </c>
      <c r="D264" s="9" t="s">
        <v>61</v>
      </c>
      <c r="E264" s="172" t="s">
        <v>14</v>
      </c>
      <c r="F264" s="159" t="s">
        <v>5</v>
      </c>
      <c r="G264" s="159" t="s">
        <v>1</v>
      </c>
      <c r="H264" s="18" t="s">
        <v>148</v>
      </c>
      <c r="I264" s="20" t="s">
        <v>537</v>
      </c>
      <c r="J264" s="20" t="s">
        <v>918</v>
      </c>
      <c r="K264" s="229">
        <v>0</v>
      </c>
      <c r="L264" s="286"/>
      <c r="M264" s="286"/>
      <c r="N264" s="286"/>
      <c r="O264" s="286"/>
      <c r="P264" s="286"/>
      <c r="Q264" s="286"/>
      <c r="R264" s="286"/>
      <c r="S264" s="229">
        <v>0</v>
      </c>
      <c r="T264" s="173">
        <v>400</v>
      </c>
      <c r="U264" s="172" t="s">
        <v>139</v>
      </c>
      <c r="V264" s="172"/>
      <c r="W264" s="310" t="s">
        <v>1267</v>
      </c>
    </row>
    <row r="265" spans="2:24" ht="55.5" x14ac:dyDescent="0.2">
      <c r="B265" s="440" t="s">
        <v>863</v>
      </c>
      <c r="C265" s="468" t="s">
        <v>208</v>
      </c>
      <c r="D265" s="444" t="s">
        <v>61</v>
      </c>
      <c r="E265" s="416" t="s">
        <v>38</v>
      </c>
      <c r="F265" s="406" t="s">
        <v>5</v>
      </c>
      <c r="G265" s="406" t="s">
        <v>1</v>
      </c>
      <c r="H265" s="18" t="s">
        <v>254</v>
      </c>
      <c r="I265" s="20" t="s">
        <v>537</v>
      </c>
      <c r="J265" s="26" t="s">
        <v>1184</v>
      </c>
      <c r="K265" s="211">
        <v>0</v>
      </c>
      <c r="L265" s="268"/>
      <c r="M265" s="268"/>
      <c r="N265" s="268"/>
      <c r="O265" s="268"/>
      <c r="P265" s="268"/>
      <c r="Q265" s="268"/>
      <c r="R265" s="268"/>
      <c r="S265" s="338">
        <v>5.68</v>
      </c>
      <c r="T265" s="414">
        <v>260</v>
      </c>
      <c r="U265" s="416" t="s">
        <v>142</v>
      </c>
      <c r="V265" s="416" t="s">
        <v>61</v>
      </c>
      <c r="W265" s="376" t="s">
        <v>1324</v>
      </c>
      <c r="X265" s="608"/>
    </row>
    <row r="266" spans="2:24" ht="30" x14ac:dyDescent="0.2">
      <c r="B266" s="450"/>
      <c r="C266" s="468"/>
      <c r="D266" s="452"/>
      <c r="E266" s="423"/>
      <c r="F266" s="406"/>
      <c r="G266" s="406"/>
      <c r="H266" s="18" t="s">
        <v>147</v>
      </c>
      <c r="I266" s="20" t="s">
        <v>537</v>
      </c>
      <c r="J266" s="20" t="s">
        <v>919</v>
      </c>
      <c r="K266" s="237">
        <v>2</v>
      </c>
      <c r="L266" s="295"/>
      <c r="M266" s="295"/>
      <c r="N266" s="295"/>
      <c r="O266" s="295"/>
      <c r="P266" s="295"/>
      <c r="Q266" s="295"/>
      <c r="R266" s="295"/>
      <c r="S266" s="337"/>
      <c r="T266" s="422"/>
      <c r="U266" s="423"/>
      <c r="V266" s="417"/>
      <c r="W266" s="375"/>
      <c r="X266" s="608"/>
    </row>
    <row r="267" spans="2:24" ht="45" x14ac:dyDescent="0.25">
      <c r="B267" s="34" t="s">
        <v>864</v>
      </c>
      <c r="C267" s="32" t="s">
        <v>157</v>
      </c>
      <c r="D267" s="33" t="s">
        <v>61</v>
      </c>
      <c r="E267" s="159" t="s">
        <v>14</v>
      </c>
      <c r="F267" s="159" t="s">
        <v>5</v>
      </c>
      <c r="G267" s="159" t="s">
        <v>1</v>
      </c>
      <c r="H267" s="18" t="s">
        <v>158</v>
      </c>
      <c r="I267" s="20" t="s">
        <v>537</v>
      </c>
      <c r="J267" s="20" t="s">
        <v>526</v>
      </c>
      <c r="K267" s="211">
        <v>0</v>
      </c>
      <c r="L267" s="268"/>
      <c r="M267" s="268"/>
      <c r="N267" s="268"/>
      <c r="O267" s="268"/>
      <c r="P267" s="268"/>
      <c r="Q267" s="268"/>
      <c r="R267" s="268"/>
      <c r="S267" s="211">
        <v>0</v>
      </c>
      <c r="T267" s="165">
        <v>200</v>
      </c>
      <c r="U267" s="159" t="s">
        <v>142</v>
      </c>
      <c r="V267" s="159"/>
      <c r="W267" s="311" t="s">
        <v>1325</v>
      </c>
      <c r="X267" s="259"/>
    </row>
    <row r="268" spans="2:24" ht="60.75" thickBot="1" x14ac:dyDescent="0.3">
      <c r="B268" s="15" t="s">
        <v>865</v>
      </c>
      <c r="C268" s="16" t="s">
        <v>159</v>
      </c>
      <c r="D268" s="30" t="s">
        <v>32</v>
      </c>
      <c r="E268" s="160" t="s">
        <v>395</v>
      </c>
      <c r="F268" s="160" t="s">
        <v>5</v>
      </c>
      <c r="G268" s="160" t="s">
        <v>1</v>
      </c>
      <c r="H268" s="27" t="s">
        <v>160</v>
      </c>
      <c r="I268" s="17" t="s">
        <v>537</v>
      </c>
      <c r="J268" s="17" t="s">
        <v>990</v>
      </c>
      <c r="K268" s="222">
        <v>0</v>
      </c>
      <c r="L268" s="279"/>
      <c r="M268" s="279"/>
      <c r="N268" s="279"/>
      <c r="O268" s="279"/>
      <c r="P268" s="279"/>
      <c r="Q268" s="279"/>
      <c r="R268" s="279"/>
      <c r="S268" s="222">
        <v>0</v>
      </c>
      <c r="T268" s="169">
        <v>80</v>
      </c>
      <c r="U268" s="160" t="s">
        <v>145</v>
      </c>
      <c r="V268" s="160"/>
      <c r="W268" s="310" t="s">
        <v>1267</v>
      </c>
    </row>
    <row r="269" spans="2:24" ht="63.75" hidden="1" thickBot="1" x14ac:dyDescent="0.3">
      <c r="B269" s="102" t="s">
        <v>866</v>
      </c>
      <c r="C269" s="103" t="s">
        <v>168</v>
      </c>
      <c r="D269" s="88" t="s">
        <v>38</v>
      </c>
      <c r="E269" s="88" t="s">
        <v>11</v>
      </c>
      <c r="F269" s="104" t="s">
        <v>5</v>
      </c>
      <c r="G269" s="104" t="s">
        <v>1</v>
      </c>
      <c r="H269" s="146" t="s">
        <v>892</v>
      </c>
      <c r="I269" s="106" t="s">
        <v>17</v>
      </c>
      <c r="J269" s="106" t="s">
        <v>920</v>
      </c>
      <c r="K269" s="221"/>
      <c r="L269" s="278"/>
      <c r="M269" s="278"/>
      <c r="N269" s="278"/>
      <c r="O269" s="278"/>
      <c r="P269" s="278"/>
      <c r="Q269" s="278"/>
      <c r="R269" s="278"/>
      <c r="S269" s="221"/>
      <c r="T269" s="107">
        <f>SUM(T270:T276)</f>
        <v>1720</v>
      </c>
      <c r="U269" s="88" t="s">
        <v>140</v>
      </c>
      <c r="V269" s="88" t="s">
        <v>1161</v>
      </c>
      <c r="W269" s="314"/>
    </row>
    <row r="270" spans="2:24" ht="73.5" customHeight="1" x14ac:dyDescent="0.25">
      <c r="B270" s="10" t="s">
        <v>867</v>
      </c>
      <c r="C270" s="11" t="s">
        <v>167</v>
      </c>
      <c r="D270" s="43" t="s">
        <v>197</v>
      </c>
      <c r="E270" s="158" t="s">
        <v>396</v>
      </c>
      <c r="F270" s="158" t="s">
        <v>5</v>
      </c>
      <c r="G270" s="158" t="s">
        <v>1</v>
      </c>
      <c r="H270" s="13" t="s">
        <v>166</v>
      </c>
      <c r="I270" s="12" t="s">
        <v>537</v>
      </c>
      <c r="J270" s="12" t="s">
        <v>570</v>
      </c>
      <c r="K270" s="210">
        <v>1</v>
      </c>
      <c r="L270" s="267"/>
      <c r="M270" s="267"/>
      <c r="N270" s="267"/>
      <c r="O270" s="267"/>
      <c r="P270" s="267"/>
      <c r="Q270" s="267"/>
      <c r="R270" s="267"/>
      <c r="S270" s="210">
        <v>2058.6999999999998</v>
      </c>
      <c r="T270" s="162">
        <v>200</v>
      </c>
      <c r="U270" s="158" t="s">
        <v>140</v>
      </c>
      <c r="V270" s="158"/>
      <c r="W270" s="327" t="s">
        <v>1326</v>
      </c>
    </row>
    <row r="271" spans="2:24" ht="30" x14ac:dyDescent="0.2">
      <c r="B271" s="467" t="s">
        <v>868</v>
      </c>
      <c r="C271" s="468" t="s">
        <v>162</v>
      </c>
      <c r="D271" s="469" t="s">
        <v>38</v>
      </c>
      <c r="E271" s="406" t="s">
        <v>437</v>
      </c>
      <c r="F271" s="406" t="s">
        <v>5</v>
      </c>
      <c r="G271" s="406" t="s">
        <v>1</v>
      </c>
      <c r="H271" s="18" t="s">
        <v>942</v>
      </c>
      <c r="I271" s="20" t="s">
        <v>537</v>
      </c>
      <c r="J271" s="20" t="s">
        <v>922</v>
      </c>
      <c r="K271" s="211">
        <v>0</v>
      </c>
      <c r="L271" s="268"/>
      <c r="M271" s="268"/>
      <c r="N271" s="268"/>
      <c r="O271" s="268"/>
      <c r="P271" s="268"/>
      <c r="Q271" s="268"/>
      <c r="R271" s="268"/>
      <c r="S271" s="338">
        <v>0</v>
      </c>
      <c r="T271" s="405">
        <v>1000</v>
      </c>
      <c r="U271" s="406" t="s">
        <v>145</v>
      </c>
      <c r="V271" s="416"/>
      <c r="W271" s="388" t="s">
        <v>1266</v>
      </c>
      <c r="X271" s="608"/>
    </row>
    <row r="272" spans="2:24" ht="27.75" x14ac:dyDescent="0.2">
      <c r="B272" s="467"/>
      <c r="C272" s="468"/>
      <c r="D272" s="469"/>
      <c r="E272" s="406"/>
      <c r="F272" s="406"/>
      <c r="G272" s="406"/>
      <c r="H272" s="18" t="s">
        <v>165</v>
      </c>
      <c r="I272" s="20" t="s">
        <v>537</v>
      </c>
      <c r="J272" s="20" t="s">
        <v>833</v>
      </c>
      <c r="K272" s="211">
        <v>0</v>
      </c>
      <c r="L272" s="268"/>
      <c r="M272" s="268"/>
      <c r="N272" s="268"/>
      <c r="O272" s="268"/>
      <c r="P272" s="268"/>
      <c r="Q272" s="268"/>
      <c r="R272" s="268"/>
      <c r="S272" s="337"/>
      <c r="T272" s="405"/>
      <c r="U272" s="406"/>
      <c r="V272" s="417"/>
      <c r="W272" s="388"/>
      <c r="X272" s="608"/>
    </row>
    <row r="273" spans="2:24" ht="90" x14ac:dyDescent="0.25">
      <c r="B273" s="34" t="s">
        <v>869</v>
      </c>
      <c r="C273" s="32" t="s">
        <v>377</v>
      </c>
      <c r="D273" s="33" t="s">
        <v>38</v>
      </c>
      <c r="E273" s="159" t="s">
        <v>198</v>
      </c>
      <c r="F273" s="159" t="s">
        <v>5</v>
      </c>
      <c r="G273" s="159" t="s">
        <v>1</v>
      </c>
      <c r="H273" s="18" t="s">
        <v>378</v>
      </c>
      <c r="I273" s="20" t="s">
        <v>537</v>
      </c>
      <c r="J273" s="20" t="s">
        <v>921</v>
      </c>
      <c r="K273" s="211">
        <v>2</v>
      </c>
      <c r="L273" s="268"/>
      <c r="M273" s="268"/>
      <c r="N273" s="268"/>
      <c r="O273" s="268"/>
      <c r="P273" s="268"/>
      <c r="Q273" s="268"/>
      <c r="R273" s="268"/>
      <c r="S273" s="211">
        <v>14.2</v>
      </c>
      <c r="T273" s="165">
        <v>200</v>
      </c>
      <c r="U273" s="159" t="s">
        <v>140</v>
      </c>
      <c r="V273" s="159"/>
      <c r="W273" s="310" t="s">
        <v>1327</v>
      </c>
    </row>
    <row r="274" spans="2:24" ht="30" x14ac:dyDescent="0.2">
      <c r="B274" s="467" t="s">
        <v>870</v>
      </c>
      <c r="C274" s="468" t="s">
        <v>176</v>
      </c>
      <c r="D274" s="469" t="s">
        <v>61</v>
      </c>
      <c r="E274" s="406" t="s">
        <v>134</v>
      </c>
      <c r="F274" s="406" t="s">
        <v>5</v>
      </c>
      <c r="G274" s="406" t="s">
        <v>1</v>
      </c>
      <c r="H274" s="18" t="s">
        <v>447</v>
      </c>
      <c r="I274" s="20" t="s">
        <v>537</v>
      </c>
      <c r="J274" s="20" t="s">
        <v>991</v>
      </c>
      <c r="K274" s="211">
        <v>1</v>
      </c>
      <c r="L274" s="268"/>
      <c r="M274" s="268"/>
      <c r="N274" s="268"/>
      <c r="O274" s="268"/>
      <c r="P274" s="268"/>
      <c r="Q274" s="268"/>
      <c r="R274" s="268"/>
      <c r="S274" s="338">
        <v>0</v>
      </c>
      <c r="T274" s="405">
        <v>20</v>
      </c>
      <c r="U274" s="406" t="s">
        <v>145</v>
      </c>
      <c r="V274" s="416" t="s">
        <v>61</v>
      </c>
      <c r="W274" s="388" t="s">
        <v>1268</v>
      </c>
      <c r="X274" s="608"/>
    </row>
    <row r="275" spans="2:24" ht="30" x14ac:dyDescent="0.2">
      <c r="B275" s="467"/>
      <c r="C275" s="468"/>
      <c r="D275" s="469"/>
      <c r="E275" s="406"/>
      <c r="F275" s="406"/>
      <c r="G275" s="406"/>
      <c r="H275" s="18" t="s">
        <v>177</v>
      </c>
      <c r="I275" s="20" t="s">
        <v>537</v>
      </c>
      <c r="J275" s="20" t="s">
        <v>834</v>
      </c>
      <c r="K275" s="211">
        <v>0</v>
      </c>
      <c r="L275" s="268"/>
      <c r="M275" s="268"/>
      <c r="N275" s="268"/>
      <c r="O275" s="268"/>
      <c r="P275" s="268"/>
      <c r="Q275" s="268"/>
      <c r="R275" s="268"/>
      <c r="S275" s="337"/>
      <c r="T275" s="405"/>
      <c r="U275" s="406"/>
      <c r="V275" s="417"/>
      <c r="W275" s="388"/>
      <c r="X275" s="608"/>
    </row>
    <row r="276" spans="2:24" ht="45.75" thickBot="1" x14ac:dyDescent="0.3">
      <c r="B276" s="34" t="s">
        <v>871</v>
      </c>
      <c r="C276" s="32" t="s">
        <v>161</v>
      </c>
      <c r="D276" s="33" t="s">
        <v>38</v>
      </c>
      <c r="E276" s="159" t="s">
        <v>182</v>
      </c>
      <c r="F276" s="159" t="s">
        <v>5</v>
      </c>
      <c r="G276" s="159" t="s">
        <v>1</v>
      </c>
      <c r="H276" s="18" t="s">
        <v>179</v>
      </c>
      <c r="I276" s="20" t="s">
        <v>537</v>
      </c>
      <c r="J276" s="20" t="s">
        <v>921</v>
      </c>
      <c r="K276" s="211">
        <v>0</v>
      </c>
      <c r="L276" s="268"/>
      <c r="M276" s="268"/>
      <c r="N276" s="268"/>
      <c r="O276" s="268"/>
      <c r="P276" s="268"/>
      <c r="Q276" s="268"/>
      <c r="R276" s="268"/>
      <c r="S276" s="211">
        <v>0</v>
      </c>
      <c r="T276" s="165">
        <v>300</v>
      </c>
      <c r="U276" s="159" t="s">
        <v>145</v>
      </c>
      <c r="V276" s="159"/>
      <c r="W276" s="310" t="s">
        <v>1267</v>
      </c>
    </row>
    <row r="277" spans="2:24" ht="45.75" hidden="1" thickBot="1" x14ac:dyDescent="0.3">
      <c r="B277" s="470" t="s">
        <v>872</v>
      </c>
      <c r="C277" s="473" t="s">
        <v>114</v>
      </c>
      <c r="D277" s="476" t="s">
        <v>32</v>
      </c>
      <c r="E277" s="476" t="s">
        <v>115</v>
      </c>
      <c r="F277" s="479" t="s">
        <v>5</v>
      </c>
      <c r="G277" s="479" t="s">
        <v>1</v>
      </c>
      <c r="H277" s="191" t="s">
        <v>116</v>
      </c>
      <c r="I277" s="192" t="s">
        <v>1048</v>
      </c>
      <c r="J277" s="192" t="s">
        <v>822</v>
      </c>
      <c r="K277" s="243"/>
      <c r="L277" s="301"/>
      <c r="M277" s="301"/>
      <c r="N277" s="301"/>
      <c r="O277" s="301"/>
      <c r="P277" s="301"/>
      <c r="Q277" s="301"/>
      <c r="R277" s="301"/>
      <c r="S277" s="333">
        <f>SUM(S281:S291)</f>
        <v>421</v>
      </c>
      <c r="T277" s="418">
        <f>SUM(T281:T291)</f>
        <v>10454</v>
      </c>
      <c r="U277" s="420" t="s">
        <v>140</v>
      </c>
      <c r="V277" s="420" t="s">
        <v>1162</v>
      </c>
      <c r="W277" s="367"/>
    </row>
    <row r="278" spans="2:24" ht="60.75" hidden="1" thickBot="1" x14ac:dyDescent="0.3">
      <c r="B278" s="471"/>
      <c r="C278" s="474"/>
      <c r="D278" s="477"/>
      <c r="E278" s="477"/>
      <c r="F278" s="480"/>
      <c r="G278" s="480"/>
      <c r="H278" s="147" t="s">
        <v>431</v>
      </c>
      <c r="I278" s="148" t="s">
        <v>923</v>
      </c>
      <c r="J278" s="148" t="s">
        <v>926</v>
      </c>
      <c r="K278" s="244"/>
      <c r="L278" s="302"/>
      <c r="M278" s="302"/>
      <c r="N278" s="302"/>
      <c r="O278" s="302"/>
      <c r="P278" s="302"/>
      <c r="Q278" s="302"/>
      <c r="R278" s="302"/>
      <c r="S278" s="334"/>
      <c r="T278" s="407"/>
      <c r="U278" s="408"/>
      <c r="V278" s="408"/>
      <c r="W278" s="367"/>
    </row>
    <row r="279" spans="2:24" ht="60.75" hidden="1" thickBot="1" x14ac:dyDescent="0.3">
      <c r="B279" s="471"/>
      <c r="C279" s="474"/>
      <c r="D279" s="477"/>
      <c r="E279" s="477"/>
      <c r="F279" s="480"/>
      <c r="G279" s="480"/>
      <c r="H279" s="147" t="s">
        <v>432</v>
      </c>
      <c r="I279" s="148" t="s">
        <v>924</v>
      </c>
      <c r="J279" s="148" t="s">
        <v>927</v>
      </c>
      <c r="K279" s="244"/>
      <c r="L279" s="302"/>
      <c r="M279" s="302"/>
      <c r="N279" s="302"/>
      <c r="O279" s="302"/>
      <c r="P279" s="302"/>
      <c r="Q279" s="302"/>
      <c r="R279" s="302"/>
      <c r="S279" s="334"/>
      <c r="T279" s="407"/>
      <c r="U279" s="408"/>
      <c r="V279" s="408"/>
      <c r="W279" s="367"/>
    </row>
    <row r="280" spans="2:24" ht="45.75" hidden="1" thickBot="1" x14ac:dyDescent="0.3">
      <c r="B280" s="472"/>
      <c r="C280" s="475"/>
      <c r="D280" s="478"/>
      <c r="E280" s="478"/>
      <c r="F280" s="481"/>
      <c r="G280" s="481"/>
      <c r="H280" s="149" t="s">
        <v>117</v>
      </c>
      <c r="I280" s="150" t="s">
        <v>925</v>
      </c>
      <c r="J280" s="150" t="s">
        <v>118</v>
      </c>
      <c r="K280" s="245"/>
      <c r="L280" s="303"/>
      <c r="M280" s="303"/>
      <c r="N280" s="303"/>
      <c r="O280" s="303"/>
      <c r="P280" s="303"/>
      <c r="Q280" s="303"/>
      <c r="R280" s="303"/>
      <c r="S280" s="335"/>
      <c r="T280" s="419"/>
      <c r="U280" s="421"/>
      <c r="V280" s="421"/>
      <c r="W280" s="368"/>
    </row>
    <row r="281" spans="2:24" ht="30" x14ac:dyDescent="0.2">
      <c r="B281" s="450" t="s">
        <v>873</v>
      </c>
      <c r="C281" s="464" t="s">
        <v>169</v>
      </c>
      <c r="D281" s="452" t="s">
        <v>32</v>
      </c>
      <c r="E281" s="423" t="s">
        <v>115</v>
      </c>
      <c r="F281" s="423" t="s">
        <v>5</v>
      </c>
      <c r="G281" s="423" t="s">
        <v>1</v>
      </c>
      <c r="H281" s="29" t="s">
        <v>379</v>
      </c>
      <c r="I281" s="20" t="s">
        <v>1049</v>
      </c>
      <c r="J281" s="26" t="s">
        <v>1050</v>
      </c>
      <c r="K281" s="229">
        <v>70</v>
      </c>
      <c r="L281" s="286"/>
      <c r="M281" s="286"/>
      <c r="N281" s="286"/>
      <c r="O281" s="286"/>
      <c r="P281" s="286"/>
      <c r="Q281" s="286"/>
      <c r="R281" s="286"/>
      <c r="S281" s="343">
        <v>135</v>
      </c>
      <c r="T281" s="173">
        <v>45</v>
      </c>
      <c r="U281" s="423" t="s">
        <v>145</v>
      </c>
      <c r="V281" s="425" t="s">
        <v>32</v>
      </c>
      <c r="W281" s="424" t="s">
        <v>1327</v>
      </c>
      <c r="X281" s="608"/>
    </row>
    <row r="282" spans="2:24" ht="30" x14ac:dyDescent="0.2">
      <c r="B282" s="450"/>
      <c r="C282" s="464"/>
      <c r="D282" s="452"/>
      <c r="E282" s="423"/>
      <c r="F282" s="423"/>
      <c r="G282" s="423"/>
      <c r="H282" s="29" t="s">
        <v>397</v>
      </c>
      <c r="I282" s="20" t="s">
        <v>1051</v>
      </c>
      <c r="J282" s="26" t="s">
        <v>1052</v>
      </c>
      <c r="K282" s="229">
        <v>110</v>
      </c>
      <c r="L282" s="286"/>
      <c r="M282" s="286"/>
      <c r="N282" s="286"/>
      <c r="O282" s="286"/>
      <c r="P282" s="286"/>
      <c r="Q282" s="286"/>
      <c r="R282" s="286"/>
      <c r="S282" s="331"/>
      <c r="T282" s="165">
        <v>45</v>
      </c>
      <c r="U282" s="423"/>
      <c r="V282" s="423"/>
      <c r="W282" s="424"/>
      <c r="X282" s="608"/>
    </row>
    <row r="283" spans="2:24" ht="30" x14ac:dyDescent="0.2">
      <c r="B283" s="441"/>
      <c r="C283" s="465"/>
      <c r="D283" s="445"/>
      <c r="E283" s="417"/>
      <c r="F283" s="417"/>
      <c r="G283" s="417"/>
      <c r="H283" s="29" t="s">
        <v>398</v>
      </c>
      <c r="I283" s="20" t="s">
        <v>1053</v>
      </c>
      <c r="J283" s="26" t="s">
        <v>1054</v>
      </c>
      <c r="K283" s="229">
        <v>0</v>
      </c>
      <c r="L283" s="286"/>
      <c r="M283" s="286"/>
      <c r="N283" s="286"/>
      <c r="O283" s="286"/>
      <c r="P283" s="286"/>
      <c r="Q283" s="286"/>
      <c r="R283" s="286"/>
      <c r="S283" s="332"/>
      <c r="T283" s="165">
        <v>14</v>
      </c>
      <c r="U283" s="417"/>
      <c r="V283" s="417"/>
      <c r="W283" s="385"/>
      <c r="X283" s="608"/>
    </row>
    <row r="284" spans="2:24" ht="30" x14ac:dyDescent="0.2">
      <c r="B284" s="440" t="s">
        <v>874</v>
      </c>
      <c r="C284" s="466" t="s">
        <v>399</v>
      </c>
      <c r="D284" s="444" t="s">
        <v>32</v>
      </c>
      <c r="E284" s="416" t="s">
        <v>381</v>
      </c>
      <c r="F284" s="416" t="s">
        <v>5</v>
      </c>
      <c r="G284" s="416" t="s">
        <v>1</v>
      </c>
      <c r="H284" s="19" t="s">
        <v>170</v>
      </c>
      <c r="I284" s="20" t="s">
        <v>537</v>
      </c>
      <c r="J284" s="20" t="s">
        <v>1055</v>
      </c>
      <c r="K284" s="222">
        <v>2</v>
      </c>
      <c r="L284" s="279"/>
      <c r="M284" s="279"/>
      <c r="N284" s="279"/>
      <c r="O284" s="279"/>
      <c r="P284" s="279"/>
      <c r="Q284" s="279"/>
      <c r="R284" s="279"/>
      <c r="S284" s="330">
        <v>154</v>
      </c>
      <c r="T284" s="414">
        <v>8500</v>
      </c>
      <c r="U284" s="416" t="s">
        <v>140</v>
      </c>
      <c r="V284" s="416" t="s">
        <v>32</v>
      </c>
      <c r="W284" s="426" t="s">
        <v>1328</v>
      </c>
      <c r="X284" s="608"/>
    </row>
    <row r="285" spans="2:24" ht="45" x14ac:dyDescent="0.2">
      <c r="B285" s="450"/>
      <c r="C285" s="464"/>
      <c r="D285" s="452"/>
      <c r="E285" s="423"/>
      <c r="F285" s="423"/>
      <c r="G285" s="423"/>
      <c r="H285" s="19" t="s">
        <v>171</v>
      </c>
      <c r="I285" s="20" t="s">
        <v>537</v>
      </c>
      <c r="J285" s="20" t="s">
        <v>911</v>
      </c>
      <c r="K285" s="211">
        <v>2</v>
      </c>
      <c r="L285" s="268"/>
      <c r="M285" s="268"/>
      <c r="N285" s="268"/>
      <c r="O285" s="268"/>
      <c r="P285" s="268"/>
      <c r="Q285" s="268"/>
      <c r="R285" s="268"/>
      <c r="S285" s="331"/>
      <c r="T285" s="422"/>
      <c r="U285" s="423"/>
      <c r="V285" s="423"/>
      <c r="W285" s="427"/>
      <c r="X285" s="608"/>
    </row>
    <row r="286" spans="2:24" ht="45" x14ac:dyDescent="0.2">
      <c r="B286" s="450"/>
      <c r="C286" s="464"/>
      <c r="D286" s="452"/>
      <c r="E286" s="423"/>
      <c r="F286" s="423"/>
      <c r="G286" s="423"/>
      <c r="H286" s="19" t="s">
        <v>1056</v>
      </c>
      <c r="I286" s="20" t="s">
        <v>537</v>
      </c>
      <c r="J286" s="20" t="s">
        <v>833</v>
      </c>
      <c r="K286" s="211">
        <v>0</v>
      </c>
      <c r="L286" s="268"/>
      <c r="M286" s="268"/>
      <c r="N286" s="268"/>
      <c r="O286" s="268"/>
      <c r="P286" s="268"/>
      <c r="Q286" s="268"/>
      <c r="R286" s="268"/>
      <c r="S286" s="331"/>
      <c r="T286" s="422"/>
      <c r="U286" s="423"/>
      <c r="V286" s="423"/>
      <c r="W286" s="427"/>
      <c r="X286" s="608"/>
    </row>
    <row r="287" spans="2:24" ht="30" x14ac:dyDescent="0.2">
      <c r="B287" s="450"/>
      <c r="C287" s="464"/>
      <c r="D287" s="452"/>
      <c r="E287" s="423"/>
      <c r="F287" s="423"/>
      <c r="G287" s="423"/>
      <c r="H287" s="19" t="s">
        <v>172</v>
      </c>
      <c r="I287" s="20" t="s">
        <v>537</v>
      </c>
      <c r="J287" s="20" t="s">
        <v>1058</v>
      </c>
      <c r="K287" s="211">
        <v>2.75</v>
      </c>
      <c r="L287" s="268"/>
      <c r="M287" s="268"/>
      <c r="N287" s="268"/>
      <c r="O287" s="268"/>
      <c r="P287" s="268"/>
      <c r="Q287" s="268"/>
      <c r="R287" s="268"/>
      <c r="S287" s="331"/>
      <c r="T287" s="422"/>
      <c r="U287" s="423"/>
      <c r="V287" s="423"/>
      <c r="W287" s="427"/>
      <c r="X287" s="608"/>
    </row>
    <row r="288" spans="2:24" ht="50.25" customHeight="1" x14ac:dyDescent="0.2">
      <c r="B288" s="450"/>
      <c r="C288" s="464"/>
      <c r="D288" s="452"/>
      <c r="E288" s="423"/>
      <c r="F288" s="423"/>
      <c r="G288" s="423"/>
      <c r="H288" s="19" t="s">
        <v>173</v>
      </c>
      <c r="I288" s="20" t="s">
        <v>537</v>
      </c>
      <c r="J288" s="20" t="s">
        <v>993</v>
      </c>
      <c r="K288" s="211">
        <v>1</v>
      </c>
      <c r="L288" s="268"/>
      <c r="M288" s="268"/>
      <c r="N288" s="268"/>
      <c r="O288" s="268"/>
      <c r="P288" s="268"/>
      <c r="Q288" s="268"/>
      <c r="R288" s="268"/>
      <c r="S288" s="331"/>
      <c r="T288" s="422"/>
      <c r="U288" s="423"/>
      <c r="V288" s="423"/>
      <c r="W288" s="427"/>
      <c r="X288" s="608"/>
    </row>
    <row r="289" spans="2:24" ht="45" x14ac:dyDescent="0.2">
      <c r="B289" s="441"/>
      <c r="C289" s="465"/>
      <c r="D289" s="445"/>
      <c r="E289" s="417"/>
      <c r="F289" s="417"/>
      <c r="G289" s="417"/>
      <c r="H289" s="19" t="s">
        <v>1057</v>
      </c>
      <c r="I289" s="20" t="s">
        <v>537</v>
      </c>
      <c r="J289" s="20" t="s">
        <v>833</v>
      </c>
      <c r="K289" s="229">
        <v>0</v>
      </c>
      <c r="L289" s="286"/>
      <c r="M289" s="286"/>
      <c r="N289" s="286"/>
      <c r="O289" s="286"/>
      <c r="P289" s="286"/>
      <c r="Q289" s="286"/>
      <c r="R289" s="286"/>
      <c r="S289" s="332"/>
      <c r="T289" s="415"/>
      <c r="U289" s="417"/>
      <c r="V289" s="417"/>
      <c r="W289" s="428"/>
      <c r="X289" s="608"/>
    </row>
    <row r="290" spans="2:24" ht="72.75" customHeight="1" x14ac:dyDescent="0.25">
      <c r="B290" s="15" t="s">
        <v>875</v>
      </c>
      <c r="C290" s="41" t="s">
        <v>174</v>
      </c>
      <c r="D290" s="33" t="s">
        <v>32</v>
      </c>
      <c r="E290" s="159" t="s">
        <v>115</v>
      </c>
      <c r="F290" s="159" t="s">
        <v>5</v>
      </c>
      <c r="G290" s="159" t="s">
        <v>1</v>
      </c>
      <c r="H290" s="19" t="s">
        <v>191</v>
      </c>
      <c r="I290" s="20" t="s">
        <v>537</v>
      </c>
      <c r="J290" s="26" t="s">
        <v>994</v>
      </c>
      <c r="K290" s="211">
        <v>1</v>
      </c>
      <c r="L290" s="268"/>
      <c r="M290" s="268"/>
      <c r="N290" s="268"/>
      <c r="O290" s="268"/>
      <c r="P290" s="268"/>
      <c r="Q290" s="268"/>
      <c r="R290" s="268"/>
      <c r="S290" s="253">
        <v>132</v>
      </c>
      <c r="T290" s="169">
        <v>1550</v>
      </c>
      <c r="U290" s="159" t="s">
        <v>145</v>
      </c>
      <c r="V290" s="159" t="s">
        <v>32</v>
      </c>
      <c r="W290" s="328" t="s">
        <v>1327</v>
      </c>
    </row>
    <row r="291" spans="2:24" ht="64.5" customHeight="1" thickBot="1" x14ac:dyDescent="0.3">
      <c r="B291" s="34" t="s">
        <v>876</v>
      </c>
      <c r="C291" s="42" t="s">
        <v>204</v>
      </c>
      <c r="D291" s="33" t="s">
        <v>32</v>
      </c>
      <c r="E291" s="159" t="s">
        <v>115</v>
      </c>
      <c r="F291" s="159" t="s">
        <v>5</v>
      </c>
      <c r="G291" s="159" t="s">
        <v>380</v>
      </c>
      <c r="H291" s="18" t="s">
        <v>175</v>
      </c>
      <c r="I291" s="20" t="s">
        <v>537</v>
      </c>
      <c r="J291" s="20" t="s">
        <v>992</v>
      </c>
      <c r="K291" s="211">
        <v>1</v>
      </c>
      <c r="L291" s="268"/>
      <c r="M291" s="268"/>
      <c r="N291" s="268"/>
      <c r="O291" s="268"/>
      <c r="P291" s="268"/>
      <c r="Q291" s="268"/>
      <c r="R291" s="268"/>
      <c r="S291" s="211">
        <v>0</v>
      </c>
      <c r="T291" s="165">
        <v>300</v>
      </c>
      <c r="U291" s="159" t="s">
        <v>145</v>
      </c>
      <c r="V291" s="159" t="s">
        <v>32</v>
      </c>
      <c r="W291" s="98" t="s">
        <v>1329</v>
      </c>
    </row>
    <row r="292" spans="2:24" ht="95.25" hidden="1" thickBot="1" x14ac:dyDescent="0.3">
      <c r="B292" s="453" t="s">
        <v>877</v>
      </c>
      <c r="C292" s="455" t="s">
        <v>120</v>
      </c>
      <c r="D292" s="420" t="s">
        <v>61</v>
      </c>
      <c r="E292" s="420" t="s">
        <v>11</v>
      </c>
      <c r="F292" s="457" t="s">
        <v>5</v>
      </c>
      <c r="G292" s="457" t="s">
        <v>1</v>
      </c>
      <c r="H292" s="116" t="s">
        <v>434</v>
      </c>
      <c r="I292" s="117" t="s">
        <v>929</v>
      </c>
      <c r="J292" s="117" t="s">
        <v>932</v>
      </c>
      <c r="K292" s="235"/>
      <c r="L292" s="293"/>
      <c r="M292" s="293"/>
      <c r="N292" s="293"/>
      <c r="O292" s="293"/>
      <c r="P292" s="293"/>
      <c r="Q292" s="293"/>
      <c r="R292" s="293"/>
      <c r="S292" s="333">
        <f>SUM(S295:S297)</f>
        <v>160.80000000000001</v>
      </c>
      <c r="T292" s="418">
        <f>SUM(T295:T297)</f>
        <v>260</v>
      </c>
      <c r="U292" s="420" t="s">
        <v>142</v>
      </c>
      <c r="V292" s="136" t="s">
        <v>121</v>
      </c>
      <c r="W292" s="367"/>
    </row>
    <row r="293" spans="2:24" ht="29.25" hidden="1" thickBot="1" x14ac:dyDescent="0.3">
      <c r="B293" s="459"/>
      <c r="C293" s="460"/>
      <c r="D293" s="408"/>
      <c r="E293" s="408"/>
      <c r="F293" s="461"/>
      <c r="G293" s="461"/>
      <c r="H293" s="151" t="s">
        <v>192</v>
      </c>
      <c r="I293" s="123" t="s">
        <v>1059</v>
      </c>
      <c r="J293" s="123" t="s">
        <v>1060</v>
      </c>
      <c r="K293" s="246"/>
      <c r="L293" s="304"/>
      <c r="M293" s="304"/>
      <c r="N293" s="304"/>
      <c r="O293" s="304"/>
      <c r="P293" s="304"/>
      <c r="Q293" s="304"/>
      <c r="R293" s="304"/>
      <c r="S293" s="334"/>
      <c r="T293" s="407"/>
      <c r="U293" s="408"/>
      <c r="V293" s="408" t="s">
        <v>1172</v>
      </c>
      <c r="W293" s="367"/>
    </row>
    <row r="294" spans="2:24" ht="48" hidden="1" thickBot="1" x14ac:dyDescent="0.3">
      <c r="B294" s="454"/>
      <c r="C294" s="456"/>
      <c r="D294" s="421"/>
      <c r="E294" s="421"/>
      <c r="F294" s="458"/>
      <c r="G294" s="458"/>
      <c r="H294" s="95" t="s">
        <v>435</v>
      </c>
      <c r="I294" s="96" t="s">
        <v>930</v>
      </c>
      <c r="J294" s="96" t="s">
        <v>931</v>
      </c>
      <c r="K294" s="215"/>
      <c r="L294" s="272"/>
      <c r="M294" s="272"/>
      <c r="N294" s="272"/>
      <c r="O294" s="272"/>
      <c r="P294" s="272"/>
      <c r="Q294" s="272"/>
      <c r="R294" s="272"/>
      <c r="S294" s="335"/>
      <c r="T294" s="419"/>
      <c r="U294" s="421"/>
      <c r="V294" s="421"/>
      <c r="W294" s="368"/>
    </row>
    <row r="295" spans="2:24" ht="78.75" x14ac:dyDescent="0.2">
      <c r="B295" s="450" t="s">
        <v>878</v>
      </c>
      <c r="C295" s="451" t="s">
        <v>382</v>
      </c>
      <c r="D295" s="452" t="s">
        <v>384</v>
      </c>
      <c r="E295" s="423" t="s">
        <v>180</v>
      </c>
      <c r="F295" s="423" t="s">
        <v>5</v>
      </c>
      <c r="G295" s="423" t="s">
        <v>1</v>
      </c>
      <c r="H295" s="29" t="s">
        <v>943</v>
      </c>
      <c r="I295" s="26" t="s">
        <v>537</v>
      </c>
      <c r="J295" s="26" t="s">
        <v>995</v>
      </c>
      <c r="K295" s="210">
        <v>2</v>
      </c>
      <c r="L295" s="267"/>
      <c r="M295" s="267"/>
      <c r="N295" s="267"/>
      <c r="O295" s="267"/>
      <c r="P295" s="267"/>
      <c r="Q295" s="267"/>
      <c r="R295" s="267"/>
      <c r="S295" s="336">
        <v>160.80000000000001</v>
      </c>
      <c r="T295" s="422">
        <v>230</v>
      </c>
      <c r="U295" s="423" t="s">
        <v>140</v>
      </c>
      <c r="V295" s="425" t="s">
        <v>384</v>
      </c>
      <c r="W295" s="375" t="s">
        <v>1330</v>
      </c>
      <c r="X295" s="608"/>
    </row>
    <row r="296" spans="2:24" ht="45" x14ac:dyDescent="0.2">
      <c r="B296" s="450"/>
      <c r="C296" s="451"/>
      <c r="D296" s="452"/>
      <c r="E296" s="423"/>
      <c r="F296" s="423"/>
      <c r="G296" s="423"/>
      <c r="H296" s="18" t="s">
        <v>944</v>
      </c>
      <c r="I296" s="20" t="s">
        <v>537</v>
      </c>
      <c r="J296" s="20" t="s">
        <v>928</v>
      </c>
      <c r="K296" s="237">
        <v>0</v>
      </c>
      <c r="L296" s="295"/>
      <c r="M296" s="295"/>
      <c r="N296" s="295"/>
      <c r="O296" s="295"/>
      <c r="P296" s="295"/>
      <c r="Q296" s="295"/>
      <c r="R296" s="295"/>
      <c r="S296" s="337"/>
      <c r="T296" s="422"/>
      <c r="U296" s="423"/>
      <c r="V296" s="417"/>
      <c r="W296" s="375"/>
      <c r="X296" s="608"/>
    </row>
    <row r="297" spans="2:24" ht="52.5" customHeight="1" x14ac:dyDescent="0.25">
      <c r="B297" s="34" t="s">
        <v>879</v>
      </c>
      <c r="C297" s="32" t="s">
        <v>178</v>
      </c>
      <c r="D297" s="33" t="s">
        <v>384</v>
      </c>
      <c r="E297" s="159" t="s">
        <v>469</v>
      </c>
      <c r="F297" s="159" t="s">
        <v>5</v>
      </c>
      <c r="G297" s="159" t="s">
        <v>1</v>
      </c>
      <c r="H297" s="18" t="s">
        <v>447</v>
      </c>
      <c r="I297" s="20" t="s">
        <v>537</v>
      </c>
      <c r="J297" s="20" t="s">
        <v>996</v>
      </c>
      <c r="K297" s="211">
        <v>5</v>
      </c>
      <c r="L297" s="268"/>
      <c r="M297" s="268"/>
      <c r="N297" s="268"/>
      <c r="O297" s="268"/>
      <c r="P297" s="268"/>
      <c r="Q297" s="268"/>
      <c r="R297" s="268"/>
      <c r="S297" s="211">
        <v>0</v>
      </c>
      <c r="T297" s="165">
        <v>30</v>
      </c>
      <c r="U297" s="159" t="s">
        <v>142</v>
      </c>
      <c r="V297" s="159" t="s">
        <v>384</v>
      </c>
      <c r="W297" s="310" t="s">
        <v>1327</v>
      </c>
    </row>
    <row r="298" spans="2:24" ht="111" hidden="1" thickBot="1" x14ac:dyDescent="0.3">
      <c r="B298" s="193">
        <v>12</v>
      </c>
      <c r="C298" s="194" t="s">
        <v>183</v>
      </c>
      <c r="D298" s="195" t="s">
        <v>32</v>
      </c>
      <c r="E298" s="195" t="s">
        <v>11</v>
      </c>
      <c r="F298" s="196" t="s">
        <v>5</v>
      </c>
      <c r="G298" s="196" t="s">
        <v>1</v>
      </c>
      <c r="H298" s="197" t="s">
        <v>128</v>
      </c>
      <c r="I298" s="196" t="s">
        <v>1063</v>
      </c>
      <c r="J298" s="196" t="s">
        <v>1064</v>
      </c>
      <c r="K298" s="232"/>
      <c r="L298" s="290"/>
      <c r="M298" s="290"/>
      <c r="N298" s="290"/>
      <c r="O298" s="290"/>
      <c r="P298" s="290"/>
      <c r="Q298" s="290"/>
      <c r="R298" s="290"/>
      <c r="S298" s="250">
        <f>S299+S310</f>
        <v>3616.2510000000002</v>
      </c>
      <c r="T298" s="198">
        <f>T299+T310</f>
        <v>53350</v>
      </c>
      <c r="U298" s="187" t="s">
        <v>142</v>
      </c>
      <c r="V298" s="187" t="s">
        <v>127</v>
      </c>
      <c r="W298" s="313"/>
    </row>
    <row r="299" spans="2:24" ht="94.5" hidden="1" x14ac:dyDescent="0.25">
      <c r="B299" s="453" t="s">
        <v>880</v>
      </c>
      <c r="C299" s="455" t="s">
        <v>126</v>
      </c>
      <c r="D299" s="420" t="s">
        <v>32</v>
      </c>
      <c r="E299" s="420" t="s">
        <v>11</v>
      </c>
      <c r="F299" s="457" t="s">
        <v>5</v>
      </c>
      <c r="G299" s="457" t="s">
        <v>1</v>
      </c>
      <c r="H299" s="116" t="s">
        <v>130</v>
      </c>
      <c r="I299" s="117" t="s">
        <v>933</v>
      </c>
      <c r="J299" s="117" t="s">
        <v>1065</v>
      </c>
      <c r="K299" s="235"/>
      <c r="L299" s="293"/>
      <c r="M299" s="293"/>
      <c r="N299" s="293"/>
      <c r="O299" s="293"/>
      <c r="P299" s="293"/>
      <c r="Q299" s="293"/>
      <c r="R299" s="293"/>
      <c r="S299" s="333">
        <f>SUM(S303:S309)</f>
        <v>377</v>
      </c>
      <c r="T299" s="418">
        <f>SUM(T303:T309)</f>
        <v>26400</v>
      </c>
      <c r="U299" s="420" t="s">
        <v>142</v>
      </c>
      <c r="V299" s="136" t="s">
        <v>1163</v>
      </c>
      <c r="W299" s="367"/>
    </row>
    <row r="300" spans="2:24" ht="78.75" hidden="1" x14ac:dyDescent="0.25">
      <c r="B300" s="459"/>
      <c r="C300" s="460"/>
      <c r="D300" s="408"/>
      <c r="E300" s="408"/>
      <c r="F300" s="461"/>
      <c r="G300" s="461"/>
      <c r="H300" s="85" t="s">
        <v>131</v>
      </c>
      <c r="I300" s="86" t="s">
        <v>934</v>
      </c>
      <c r="J300" s="86" t="s">
        <v>936</v>
      </c>
      <c r="K300" s="218"/>
      <c r="L300" s="275"/>
      <c r="M300" s="275"/>
      <c r="N300" s="275"/>
      <c r="O300" s="275"/>
      <c r="P300" s="275"/>
      <c r="Q300" s="275"/>
      <c r="R300" s="275"/>
      <c r="S300" s="334"/>
      <c r="T300" s="407"/>
      <c r="U300" s="408"/>
      <c r="V300" s="408" t="s">
        <v>32</v>
      </c>
      <c r="W300" s="367"/>
    </row>
    <row r="301" spans="2:24" ht="31.5" hidden="1" x14ac:dyDescent="0.25">
      <c r="B301" s="459"/>
      <c r="C301" s="460"/>
      <c r="D301" s="408"/>
      <c r="E301" s="408"/>
      <c r="F301" s="461"/>
      <c r="G301" s="461"/>
      <c r="H301" s="85" t="s">
        <v>132</v>
      </c>
      <c r="I301" s="86" t="s">
        <v>935</v>
      </c>
      <c r="J301" s="86" t="s">
        <v>937</v>
      </c>
      <c r="K301" s="218"/>
      <c r="L301" s="275"/>
      <c r="M301" s="275"/>
      <c r="N301" s="275"/>
      <c r="O301" s="275"/>
      <c r="P301" s="275"/>
      <c r="Q301" s="275"/>
      <c r="R301" s="275"/>
      <c r="S301" s="334"/>
      <c r="T301" s="407"/>
      <c r="U301" s="408"/>
      <c r="V301" s="408"/>
      <c r="W301" s="367"/>
    </row>
    <row r="302" spans="2:24" ht="48" hidden="1" thickBot="1" x14ac:dyDescent="0.3">
      <c r="B302" s="454"/>
      <c r="C302" s="456"/>
      <c r="D302" s="421"/>
      <c r="E302" s="421"/>
      <c r="F302" s="458"/>
      <c r="G302" s="458"/>
      <c r="H302" s="95" t="s">
        <v>1066</v>
      </c>
      <c r="I302" s="96" t="s">
        <v>1062</v>
      </c>
      <c r="J302" s="96" t="s">
        <v>1061</v>
      </c>
      <c r="K302" s="215"/>
      <c r="L302" s="272"/>
      <c r="M302" s="272"/>
      <c r="N302" s="272"/>
      <c r="O302" s="272"/>
      <c r="P302" s="272"/>
      <c r="Q302" s="272"/>
      <c r="R302" s="272"/>
      <c r="S302" s="335"/>
      <c r="T302" s="419"/>
      <c r="U302" s="421"/>
      <c r="V302" s="94" t="s">
        <v>129</v>
      </c>
      <c r="W302" s="368"/>
    </row>
    <row r="303" spans="2:24" ht="60" x14ac:dyDescent="0.25">
      <c r="B303" s="24" t="s">
        <v>881</v>
      </c>
      <c r="C303" s="25" t="s">
        <v>205</v>
      </c>
      <c r="D303" s="9" t="s">
        <v>14</v>
      </c>
      <c r="E303" s="172" t="s">
        <v>199</v>
      </c>
      <c r="F303" s="172" t="s">
        <v>5</v>
      </c>
      <c r="G303" s="172" t="s">
        <v>1</v>
      </c>
      <c r="H303" s="29" t="s">
        <v>186</v>
      </c>
      <c r="I303" s="26" t="s">
        <v>537</v>
      </c>
      <c r="J303" s="26" t="s">
        <v>568</v>
      </c>
      <c r="K303" s="229">
        <v>0</v>
      </c>
      <c r="L303" s="286"/>
      <c r="M303" s="286"/>
      <c r="N303" s="286"/>
      <c r="O303" s="286"/>
      <c r="P303" s="286"/>
      <c r="Q303" s="286"/>
      <c r="R303" s="286"/>
      <c r="S303" s="229">
        <v>0</v>
      </c>
      <c r="T303" s="173">
        <v>5000</v>
      </c>
      <c r="U303" s="172" t="s">
        <v>142</v>
      </c>
      <c r="V303" s="172"/>
      <c r="W303" s="312" t="s">
        <v>1266</v>
      </c>
    </row>
    <row r="304" spans="2:24" ht="45" x14ac:dyDescent="0.25">
      <c r="B304" s="15" t="s">
        <v>882</v>
      </c>
      <c r="C304" s="16" t="s">
        <v>184</v>
      </c>
      <c r="D304" s="30" t="s">
        <v>32</v>
      </c>
      <c r="E304" s="160" t="s">
        <v>134</v>
      </c>
      <c r="F304" s="160" t="s">
        <v>5</v>
      </c>
      <c r="G304" s="160" t="s">
        <v>1</v>
      </c>
      <c r="H304" s="18" t="s">
        <v>385</v>
      </c>
      <c r="I304" s="20" t="s">
        <v>537</v>
      </c>
      <c r="J304" s="20" t="s">
        <v>921</v>
      </c>
      <c r="K304" s="222">
        <v>0.56000000000000005</v>
      </c>
      <c r="L304" s="279"/>
      <c r="M304" s="279"/>
      <c r="N304" s="279"/>
      <c r="O304" s="279"/>
      <c r="P304" s="279"/>
      <c r="Q304" s="279"/>
      <c r="R304" s="279"/>
      <c r="S304" s="255">
        <v>40</v>
      </c>
      <c r="T304" s="169">
        <v>400</v>
      </c>
      <c r="U304" s="160" t="s">
        <v>140</v>
      </c>
      <c r="V304" s="159" t="s">
        <v>32</v>
      </c>
      <c r="W304" s="205" t="s">
        <v>1331</v>
      </c>
    </row>
    <row r="305" spans="2:24" ht="66" x14ac:dyDescent="0.2">
      <c r="B305" s="440" t="s">
        <v>883</v>
      </c>
      <c r="C305" s="442" t="s">
        <v>185</v>
      </c>
      <c r="D305" s="462" t="s">
        <v>32</v>
      </c>
      <c r="E305" s="416" t="s">
        <v>1188</v>
      </c>
      <c r="F305" s="416" t="s">
        <v>5</v>
      </c>
      <c r="G305" s="416" t="s">
        <v>1</v>
      </c>
      <c r="H305" s="18" t="s">
        <v>386</v>
      </c>
      <c r="I305" s="20" t="s">
        <v>537</v>
      </c>
      <c r="J305" s="20" t="s">
        <v>1185</v>
      </c>
      <c r="K305" s="211">
        <v>0</v>
      </c>
      <c r="L305" s="268"/>
      <c r="M305" s="268"/>
      <c r="N305" s="268"/>
      <c r="O305" s="268"/>
      <c r="P305" s="268"/>
      <c r="Q305" s="268"/>
      <c r="R305" s="268"/>
      <c r="S305" s="338">
        <v>0</v>
      </c>
      <c r="T305" s="414">
        <v>3000</v>
      </c>
      <c r="U305" s="416" t="s">
        <v>140</v>
      </c>
      <c r="V305" s="416"/>
      <c r="W305" s="384" t="s">
        <v>1267</v>
      </c>
      <c r="X305" s="608"/>
    </row>
    <row r="306" spans="2:24" ht="45" x14ac:dyDescent="0.2">
      <c r="B306" s="441"/>
      <c r="C306" s="443"/>
      <c r="D306" s="463"/>
      <c r="E306" s="417"/>
      <c r="F306" s="417"/>
      <c r="G306" s="417"/>
      <c r="H306" s="18" t="s">
        <v>433</v>
      </c>
      <c r="I306" s="20" t="s">
        <v>537</v>
      </c>
      <c r="J306" s="20" t="s">
        <v>940</v>
      </c>
      <c r="K306" s="229">
        <v>0</v>
      </c>
      <c r="L306" s="286"/>
      <c r="M306" s="286"/>
      <c r="N306" s="286"/>
      <c r="O306" s="286"/>
      <c r="P306" s="286"/>
      <c r="Q306" s="286"/>
      <c r="R306" s="286"/>
      <c r="S306" s="337"/>
      <c r="T306" s="415"/>
      <c r="U306" s="417"/>
      <c r="V306" s="417"/>
      <c r="W306" s="385"/>
      <c r="X306" s="608"/>
    </row>
    <row r="307" spans="2:24" ht="45" x14ac:dyDescent="0.2">
      <c r="B307" s="440" t="s">
        <v>884</v>
      </c>
      <c r="C307" s="442" t="s">
        <v>207</v>
      </c>
      <c r="D307" s="444" t="s">
        <v>32</v>
      </c>
      <c r="E307" s="416" t="s">
        <v>1189</v>
      </c>
      <c r="F307" s="416" t="s">
        <v>5</v>
      </c>
      <c r="G307" s="416" t="s">
        <v>193</v>
      </c>
      <c r="H307" s="18" t="s">
        <v>388</v>
      </c>
      <c r="I307" s="20" t="s">
        <v>537</v>
      </c>
      <c r="J307" s="20" t="s">
        <v>1190</v>
      </c>
      <c r="K307" s="211">
        <v>0</v>
      </c>
      <c r="L307" s="268"/>
      <c r="M307" s="268"/>
      <c r="N307" s="268"/>
      <c r="O307" s="268"/>
      <c r="P307" s="268"/>
      <c r="Q307" s="268"/>
      <c r="R307" s="268"/>
      <c r="S307" s="330">
        <v>337</v>
      </c>
      <c r="T307" s="414">
        <v>18000</v>
      </c>
      <c r="U307" s="416" t="s">
        <v>142</v>
      </c>
      <c r="V307" s="416" t="s">
        <v>32</v>
      </c>
      <c r="W307" s="384" t="s">
        <v>1327</v>
      </c>
      <c r="X307" s="608"/>
    </row>
    <row r="308" spans="2:24" ht="42.75" x14ac:dyDescent="0.2">
      <c r="B308" s="450"/>
      <c r="C308" s="451"/>
      <c r="D308" s="452"/>
      <c r="E308" s="423"/>
      <c r="F308" s="423"/>
      <c r="G308" s="423"/>
      <c r="H308" s="18" t="s">
        <v>387</v>
      </c>
      <c r="I308" s="20" t="s">
        <v>537</v>
      </c>
      <c r="J308" s="20" t="s">
        <v>1190</v>
      </c>
      <c r="K308" s="211">
        <v>0</v>
      </c>
      <c r="L308" s="268"/>
      <c r="M308" s="268"/>
      <c r="N308" s="268"/>
      <c r="O308" s="268"/>
      <c r="P308" s="268"/>
      <c r="Q308" s="268"/>
      <c r="R308" s="268"/>
      <c r="S308" s="331"/>
      <c r="T308" s="422"/>
      <c r="U308" s="423"/>
      <c r="V308" s="423"/>
      <c r="W308" s="424"/>
      <c r="X308" s="608"/>
    </row>
    <row r="309" spans="2:24" ht="90" x14ac:dyDescent="0.2">
      <c r="B309" s="441"/>
      <c r="C309" s="443"/>
      <c r="D309" s="445"/>
      <c r="E309" s="417"/>
      <c r="F309" s="417"/>
      <c r="G309" s="417"/>
      <c r="H309" s="18" t="s">
        <v>188</v>
      </c>
      <c r="I309" s="20" t="s">
        <v>537</v>
      </c>
      <c r="J309" s="20" t="s">
        <v>558</v>
      </c>
      <c r="K309" s="229" t="s">
        <v>1250</v>
      </c>
      <c r="L309" s="286"/>
      <c r="M309" s="286"/>
      <c r="N309" s="286"/>
      <c r="O309" s="286"/>
      <c r="P309" s="286"/>
      <c r="Q309" s="286"/>
      <c r="R309" s="286"/>
      <c r="S309" s="332"/>
      <c r="T309" s="415"/>
      <c r="U309" s="417"/>
      <c r="V309" s="417"/>
      <c r="W309" s="385"/>
      <c r="X309" s="608"/>
    </row>
    <row r="310" spans="2:24" ht="47.25" hidden="1" x14ac:dyDescent="0.25">
      <c r="B310" s="453" t="s">
        <v>885</v>
      </c>
      <c r="C310" s="455" t="s">
        <v>125</v>
      </c>
      <c r="D310" s="420" t="s">
        <v>32</v>
      </c>
      <c r="E310" s="420" t="s">
        <v>11</v>
      </c>
      <c r="F310" s="457" t="s">
        <v>5</v>
      </c>
      <c r="G310" s="457" t="s">
        <v>1</v>
      </c>
      <c r="H310" s="116" t="s">
        <v>1067</v>
      </c>
      <c r="I310" s="117" t="s">
        <v>1068</v>
      </c>
      <c r="J310" s="117" t="s">
        <v>1069</v>
      </c>
      <c r="K310" s="235"/>
      <c r="L310" s="293"/>
      <c r="M310" s="293"/>
      <c r="N310" s="293"/>
      <c r="O310" s="293"/>
      <c r="P310" s="293"/>
      <c r="Q310" s="293"/>
      <c r="R310" s="293"/>
      <c r="S310" s="339">
        <f>SUM(S312:S316)</f>
        <v>3239.2510000000002</v>
      </c>
      <c r="T310" s="446">
        <f>SUM(T312:T316)</f>
        <v>26950</v>
      </c>
      <c r="U310" s="448" t="s">
        <v>142</v>
      </c>
      <c r="V310" s="199" t="s">
        <v>1164</v>
      </c>
      <c r="W310" s="367"/>
    </row>
    <row r="311" spans="2:24" ht="102.75" hidden="1" thickBot="1" x14ac:dyDescent="0.3">
      <c r="B311" s="454"/>
      <c r="C311" s="456"/>
      <c r="D311" s="421"/>
      <c r="E311" s="421"/>
      <c r="F311" s="458"/>
      <c r="G311" s="458"/>
      <c r="H311" s="95" t="s">
        <v>999</v>
      </c>
      <c r="I311" s="96" t="s">
        <v>998</v>
      </c>
      <c r="J311" s="96" t="s">
        <v>997</v>
      </c>
      <c r="K311" s="215"/>
      <c r="L311" s="272"/>
      <c r="M311" s="272"/>
      <c r="N311" s="272"/>
      <c r="O311" s="272"/>
      <c r="P311" s="272"/>
      <c r="Q311" s="272"/>
      <c r="R311" s="272"/>
      <c r="S311" s="340"/>
      <c r="T311" s="447"/>
      <c r="U311" s="449"/>
      <c r="V311" s="142" t="s">
        <v>1165</v>
      </c>
      <c r="W311" s="368"/>
    </row>
    <row r="312" spans="2:24" ht="110.25" customHeight="1" x14ac:dyDescent="0.25">
      <c r="B312" s="24" t="s">
        <v>886</v>
      </c>
      <c r="C312" s="22" t="s">
        <v>195</v>
      </c>
      <c r="D312" s="9" t="s">
        <v>32</v>
      </c>
      <c r="E312" s="172" t="s">
        <v>389</v>
      </c>
      <c r="F312" s="172" t="s">
        <v>5</v>
      </c>
      <c r="G312" s="172" t="s">
        <v>1</v>
      </c>
      <c r="H312" s="29" t="s">
        <v>196</v>
      </c>
      <c r="I312" s="26" t="s">
        <v>1000</v>
      </c>
      <c r="J312" s="26" t="s">
        <v>1001</v>
      </c>
      <c r="K312" s="229">
        <v>64</v>
      </c>
      <c r="L312" s="286"/>
      <c r="M312" s="286"/>
      <c r="N312" s="286"/>
      <c r="O312" s="286"/>
      <c r="P312" s="286"/>
      <c r="Q312" s="286"/>
      <c r="R312" s="286"/>
      <c r="S312" s="229">
        <v>3239.2510000000002</v>
      </c>
      <c r="T312" s="173">
        <v>26000</v>
      </c>
      <c r="U312" s="172" t="s">
        <v>142</v>
      </c>
      <c r="V312" s="172" t="s">
        <v>32</v>
      </c>
      <c r="W312" s="312" t="s">
        <v>1327</v>
      </c>
    </row>
    <row r="313" spans="2:24" ht="30" x14ac:dyDescent="0.2">
      <c r="B313" s="440" t="s">
        <v>887</v>
      </c>
      <c r="C313" s="442" t="s">
        <v>200</v>
      </c>
      <c r="D313" s="444" t="s">
        <v>32</v>
      </c>
      <c r="E313" s="416" t="s">
        <v>11</v>
      </c>
      <c r="F313" s="416" t="s">
        <v>5</v>
      </c>
      <c r="G313" s="416" t="s">
        <v>1</v>
      </c>
      <c r="H313" s="18" t="s">
        <v>1070</v>
      </c>
      <c r="I313" s="20" t="s">
        <v>537</v>
      </c>
      <c r="J313" s="26" t="s">
        <v>1002</v>
      </c>
      <c r="K313" s="211">
        <v>0</v>
      </c>
      <c r="L313" s="268"/>
      <c r="M313" s="268"/>
      <c r="N313" s="268"/>
      <c r="O313" s="268"/>
      <c r="P313" s="268"/>
      <c r="Q313" s="268"/>
      <c r="R313" s="268"/>
      <c r="S313" s="338">
        <v>0</v>
      </c>
      <c r="T313" s="414">
        <v>400</v>
      </c>
      <c r="U313" s="416" t="s">
        <v>142</v>
      </c>
      <c r="V313" s="416"/>
      <c r="W313" s="384" t="s">
        <v>1267</v>
      </c>
      <c r="X313" s="608"/>
    </row>
    <row r="314" spans="2:24" ht="30" x14ac:dyDescent="0.2">
      <c r="B314" s="441"/>
      <c r="C314" s="443"/>
      <c r="D314" s="445"/>
      <c r="E314" s="417"/>
      <c r="F314" s="417"/>
      <c r="G314" s="417"/>
      <c r="H314" s="29" t="s">
        <v>1071</v>
      </c>
      <c r="I314" s="20" t="s">
        <v>537</v>
      </c>
      <c r="J314" s="26" t="s">
        <v>1003</v>
      </c>
      <c r="K314" s="229">
        <v>0</v>
      </c>
      <c r="L314" s="286"/>
      <c r="M314" s="286"/>
      <c r="N314" s="286"/>
      <c r="O314" s="286"/>
      <c r="P314" s="286"/>
      <c r="Q314" s="286"/>
      <c r="R314" s="286"/>
      <c r="S314" s="337"/>
      <c r="T314" s="415"/>
      <c r="U314" s="417"/>
      <c r="V314" s="417"/>
      <c r="W314" s="385"/>
      <c r="X314" s="608"/>
    </row>
    <row r="315" spans="2:24" ht="135" x14ac:dyDescent="0.25">
      <c r="B315" s="24" t="s">
        <v>888</v>
      </c>
      <c r="C315" s="32" t="s">
        <v>194</v>
      </c>
      <c r="D315" s="9" t="s">
        <v>32</v>
      </c>
      <c r="E315" s="159" t="s">
        <v>187</v>
      </c>
      <c r="F315" s="172" t="s">
        <v>5</v>
      </c>
      <c r="G315" s="172" t="s">
        <v>1</v>
      </c>
      <c r="H315" s="29" t="s">
        <v>390</v>
      </c>
      <c r="I315" s="20" t="s">
        <v>537</v>
      </c>
      <c r="J315" s="20" t="s">
        <v>941</v>
      </c>
      <c r="K315" s="211">
        <v>2</v>
      </c>
      <c r="L315" s="268"/>
      <c r="M315" s="268"/>
      <c r="N315" s="268"/>
      <c r="O315" s="268"/>
      <c r="P315" s="268"/>
      <c r="Q315" s="268"/>
      <c r="R315" s="268"/>
      <c r="S315" s="211">
        <v>0</v>
      </c>
      <c r="T315" s="165">
        <v>150</v>
      </c>
      <c r="U315" s="172" t="s">
        <v>142</v>
      </c>
      <c r="V315" s="172" t="s">
        <v>32</v>
      </c>
      <c r="W315" s="100" t="s">
        <v>1332</v>
      </c>
    </row>
    <row r="316" spans="2:24" ht="60.75" thickBot="1" x14ac:dyDescent="0.3">
      <c r="B316" s="35" t="s">
        <v>889</v>
      </c>
      <c r="C316" s="36" t="s">
        <v>201</v>
      </c>
      <c r="D316" s="37" t="s">
        <v>32</v>
      </c>
      <c r="E316" s="174" t="s">
        <v>436</v>
      </c>
      <c r="F316" s="174" t="s">
        <v>5</v>
      </c>
      <c r="G316" s="174" t="s">
        <v>1</v>
      </c>
      <c r="H316" s="39" t="s">
        <v>344</v>
      </c>
      <c r="I316" s="38" t="s">
        <v>537</v>
      </c>
      <c r="J316" s="38" t="s">
        <v>558</v>
      </c>
      <c r="K316" s="230">
        <v>0</v>
      </c>
      <c r="L316" s="287"/>
      <c r="M316" s="287"/>
      <c r="N316" s="287"/>
      <c r="O316" s="287"/>
      <c r="P316" s="287"/>
      <c r="Q316" s="287"/>
      <c r="R316" s="287"/>
      <c r="S316" s="230">
        <v>0</v>
      </c>
      <c r="T316" s="176">
        <v>400</v>
      </c>
      <c r="U316" s="174" t="s">
        <v>142</v>
      </c>
      <c r="V316" s="183"/>
      <c r="W316" s="329" t="s">
        <v>1266</v>
      </c>
    </row>
    <row r="318" spans="2:24" x14ac:dyDescent="0.25">
      <c r="B318" s="1" t="s">
        <v>1342</v>
      </c>
      <c r="C318" s="1" t="s">
        <v>1343</v>
      </c>
      <c r="S318" s="155"/>
      <c r="T318" s="155"/>
    </row>
    <row r="319" spans="2:24" x14ac:dyDescent="0.25">
      <c r="B319" s="1" t="s">
        <v>1344</v>
      </c>
      <c r="C319" s="1" t="s">
        <v>1345</v>
      </c>
      <c r="S319" s="4">
        <f>SUM(S15:S318)</f>
        <v>33873.579199999993</v>
      </c>
      <c r="T319" s="207">
        <f>SUM(T15:T318)</f>
        <v>498767</v>
      </c>
    </row>
    <row r="320" spans="2:24" x14ac:dyDescent="0.25">
      <c r="B320" s="1" t="s">
        <v>1352</v>
      </c>
      <c r="C320" s="1" t="s">
        <v>1351</v>
      </c>
    </row>
    <row r="321" spans="2:3" x14ac:dyDescent="0.25">
      <c r="B321" s="1" t="s">
        <v>1353</v>
      </c>
      <c r="C321" s="1" t="s">
        <v>1350</v>
      </c>
    </row>
    <row r="322" spans="2:3" x14ac:dyDescent="0.25">
      <c r="B322" s="1" t="s">
        <v>1357</v>
      </c>
      <c r="C322" s="1" t="s">
        <v>1358</v>
      </c>
    </row>
    <row r="323" spans="2:3" x14ac:dyDescent="0.25">
      <c r="B323" s="1" t="s">
        <v>1359</v>
      </c>
      <c r="C323" s="1" t="s">
        <v>1360</v>
      </c>
    </row>
    <row r="324" spans="2:3" x14ac:dyDescent="0.25">
      <c r="B324" s="1" t="s">
        <v>1362</v>
      </c>
      <c r="C324" s="1" t="s">
        <v>1363</v>
      </c>
    </row>
  </sheetData>
  <mergeCells count="943">
    <mergeCell ref="A6:W6"/>
    <mergeCell ref="R2:W2"/>
    <mergeCell ref="R3:W3"/>
    <mergeCell ref="X295:X296"/>
    <mergeCell ref="X305:X306"/>
    <mergeCell ref="X307:X309"/>
    <mergeCell ref="X313:X314"/>
    <mergeCell ref="X243:X244"/>
    <mergeCell ref="X245:X247"/>
    <mergeCell ref="X253:X254"/>
    <mergeCell ref="X261:X263"/>
    <mergeCell ref="X265:X266"/>
    <mergeCell ref="X271:X272"/>
    <mergeCell ref="X274:X275"/>
    <mergeCell ref="X281:X283"/>
    <mergeCell ref="X284:X289"/>
    <mergeCell ref="X180:X181"/>
    <mergeCell ref="X182:X184"/>
    <mergeCell ref="X185:X188"/>
    <mergeCell ref="X195:X196"/>
    <mergeCell ref="X205:X207"/>
    <mergeCell ref="X208:X209"/>
    <mergeCell ref="X215:X216"/>
    <mergeCell ref="X219:X220"/>
    <mergeCell ref="X235:X239"/>
    <mergeCell ref="X127:X128"/>
    <mergeCell ref="X129:X130"/>
    <mergeCell ref="X136:X137"/>
    <mergeCell ref="X138:X139"/>
    <mergeCell ref="X142:X143"/>
    <mergeCell ref="X148:X149"/>
    <mergeCell ref="X157:X158"/>
    <mergeCell ref="X160:X162"/>
    <mergeCell ref="X168:X169"/>
    <mergeCell ref="X80:X82"/>
    <mergeCell ref="X84:X85"/>
    <mergeCell ref="X87:X88"/>
    <mergeCell ref="X90:X91"/>
    <mergeCell ref="X101:X102"/>
    <mergeCell ref="X104:X105"/>
    <mergeCell ref="X109:X110"/>
    <mergeCell ref="X114:X115"/>
    <mergeCell ref="X125:X126"/>
    <mergeCell ref="X20:X21"/>
    <mergeCell ref="X18:X19"/>
    <mergeCell ref="X28:X29"/>
    <mergeCell ref="X31:X32"/>
    <mergeCell ref="X36:X38"/>
    <mergeCell ref="X39:X40"/>
    <mergeCell ref="X46:X47"/>
    <mergeCell ref="X55:X56"/>
    <mergeCell ref="X78:X79"/>
    <mergeCell ref="S8:S9"/>
    <mergeCell ref="K8:R8"/>
    <mergeCell ref="V219:V220"/>
    <mergeCell ref="B215:B216"/>
    <mergeCell ref="C215:C216"/>
    <mergeCell ref="E215:E216"/>
    <mergeCell ref="F215:F216"/>
    <mergeCell ref="G215:G216"/>
    <mergeCell ref="D215:D216"/>
    <mergeCell ref="T211:T212"/>
    <mergeCell ref="U211:U212"/>
    <mergeCell ref="B213:B214"/>
    <mergeCell ref="C213:C214"/>
    <mergeCell ref="D213:D214"/>
    <mergeCell ref="E213:E214"/>
    <mergeCell ref="F213:F214"/>
    <mergeCell ref="G213:G214"/>
    <mergeCell ref="T213:T214"/>
    <mergeCell ref="U213:U214"/>
    <mergeCell ref="B211:B212"/>
    <mergeCell ref="C211:C212"/>
    <mergeCell ref="E211:E212"/>
    <mergeCell ref="F211:F212"/>
    <mergeCell ref="G211:G212"/>
    <mergeCell ref="W142:W143"/>
    <mergeCell ref="W136:W137"/>
    <mergeCell ref="W138:W139"/>
    <mergeCell ref="W148:W149"/>
    <mergeCell ref="V191:V193"/>
    <mergeCell ref="W191:W193"/>
    <mergeCell ref="V185:V188"/>
    <mergeCell ref="W185:W188"/>
    <mergeCell ref="W155:W156"/>
    <mergeCell ref="V157:V158"/>
    <mergeCell ref="W157:W158"/>
    <mergeCell ref="W144:W146"/>
    <mergeCell ref="V168:V169"/>
    <mergeCell ref="W176:W178"/>
    <mergeCell ref="W189:W190"/>
    <mergeCell ref="V182:V184"/>
    <mergeCell ref="V180:V181"/>
    <mergeCell ref="W180:W181"/>
    <mergeCell ref="W182:W184"/>
    <mergeCell ref="W205:W207"/>
    <mergeCell ref="V205:V207"/>
    <mergeCell ref="U191:U193"/>
    <mergeCell ref="V195:V196"/>
    <mergeCell ref="B208:B209"/>
    <mergeCell ref="C208:C209"/>
    <mergeCell ref="D208:D209"/>
    <mergeCell ref="E208:E209"/>
    <mergeCell ref="F208:F209"/>
    <mergeCell ref="G208:G209"/>
    <mergeCell ref="T208:T209"/>
    <mergeCell ref="U208:U209"/>
    <mergeCell ref="V208:V209"/>
    <mergeCell ref="B205:B207"/>
    <mergeCell ref="C205:C207"/>
    <mergeCell ref="D205:D207"/>
    <mergeCell ref="E205:E207"/>
    <mergeCell ref="F205:F207"/>
    <mergeCell ref="G205:G207"/>
    <mergeCell ref="T205:T207"/>
    <mergeCell ref="U205:U207"/>
    <mergeCell ref="B199:B201"/>
    <mergeCell ref="T199:T201"/>
    <mergeCell ref="U199:U201"/>
    <mergeCell ref="W195:W196"/>
    <mergeCell ref="T189:T190"/>
    <mergeCell ref="U189:U190"/>
    <mergeCell ref="B189:B190"/>
    <mergeCell ref="C189:C190"/>
    <mergeCell ref="D189:D190"/>
    <mergeCell ref="E189:E190"/>
    <mergeCell ref="F189:F190"/>
    <mergeCell ref="B195:B196"/>
    <mergeCell ref="C195:C196"/>
    <mergeCell ref="D195:D196"/>
    <mergeCell ref="E195:E196"/>
    <mergeCell ref="F195:F196"/>
    <mergeCell ref="G195:G196"/>
    <mergeCell ref="T195:T196"/>
    <mergeCell ref="U195:U196"/>
    <mergeCell ref="G189:G190"/>
    <mergeCell ref="T191:T193"/>
    <mergeCell ref="B191:B193"/>
    <mergeCell ref="G185:G188"/>
    <mergeCell ref="B182:B184"/>
    <mergeCell ref="C182:C184"/>
    <mergeCell ref="D182:D184"/>
    <mergeCell ref="E182:E184"/>
    <mergeCell ref="F182:F184"/>
    <mergeCell ref="G182:G184"/>
    <mergeCell ref="S199:S201"/>
    <mergeCell ref="C199:C201"/>
    <mergeCell ref="E199:E201"/>
    <mergeCell ref="F199:F201"/>
    <mergeCell ref="G199:G201"/>
    <mergeCell ref="S185:S188"/>
    <mergeCell ref="S189:S190"/>
    <mergeCell ref="S191:S193"/>
    <mergeCell ref="S195:S196"/>
    <mergeCell ref="U176:U178"/>
    <mergeCell ref="V176:V178"/>
    <mergeCell ref="B180:B181"/>
    <mergeCell ref="C180:C181"/>
    <mergeCell ref="D180:D181"/>
    <mergeCell ref="E180:E181"/>
    <mergeCell ref="F180:F181"/>
    <mergeCell ref="G180:G181"/>
    <mergeCell ref="C191:C193"/>
    <mergeCell ref="D191:D193"/>
    <mergeCell ref="E191:E193"/>
    <mergeCell ref="F191:F193"/>
    <mergeCell ref="G191:G193"/>
    <mergeCell ref="B176:B178"/>
    <mergeCell ref="C176:C178"/>
    <mergeCell ref="D176:D177"/>
    <mergeCell ref="E176:E178"/>
    <mergeCell ref="F176:F178"/>
    <mergeCell ref="G176:G178"/>
    <mergeCell ref="B185:B188"/>
    <mergeCell ref="C185:C188"/>
    <mergeCell ref="D185:D188"/>
    <mergeCell ref="E185:E188"/>
    <mergeCell ref="F185:F188"/>
    <mergeCell ref="B142:B143"/>
    <mergeCell ref="C142:C143"/>
    <mergeCell ref="D142:D143"/>
    <mergeCell ref="E142:E143"/>
    <mergeCell ref="F142:F143"/>
    <mergeCell ref="G142:G143"/>
    <mergeCell ref="T142:T143"/>
    <mergeCell ref="U142:U143"/>
    <mergeCell ref="V142:V143"/>
    <mergeCell ref="V231:V233"/>
    <mergeCell ref="U106:U107"/>
    <mergeCell ref="V90:V91"/>
    <mergeCell ref="V8:V9"/>
    <mergeCell ref="V10:V12"/>
    <mergeCell ref="V13:V14"/>
    <mergeCell ref="V18:V19"/>
    <mergeCell ref="V20:V21"/>
    <mergeCell ref="V28:V29"/>
    <mergeCell ref="V31:V32"/>
    <mergeCell ref="V33:V34"/>
    <mergeCell ref="V39:V40"/>
    <mergeCell ref="U39:U40"/>
    <mergeCell ref="V36:V38"/>
    <mergeCell ref="U28:U29"/>
    <mergeCell ref="V97:V98"/>
    <mergeCell ref="V101:V102"/>
    <mergeCell ref="V104:V105"/>
    <mergeCell ref="V106:V107"/>
    <mergeCell ref="V46:V47"/>
    <mergeCell ref="V55:V56"/>
    <mergeCell ref="V78:V79"/>
    <mergeCell ref="V80:V82"/>
    <mergeCell ref="V215:V216"/>
    <mergeCell ref="V84:V85"/>
    <mergeCell ref="F55:F56"/>
    <mergeCell ref="G55:G56"/>
    <mergeCell ref="U90:U91"/>
    <mergeCell ref="T84:T85"/>
    <mergeCell ref="U84:U85"/>
    <mergeCell ref="B74:B77"/>
    <mergeCell ref="C74:C77"/>
    <mergeCell ref="D74:D77"/>
    <mergeCell ref="F74:F77"/>
    <mergeCell ref="G74:G77"/>
    <mergeCell ref="T74:T77"/>
    <mergeCell ref="U74:U77"/>
    <mergeCell ref="E74:E77"/>
    <mergeCell ref="T78:T79"/>
    <mergeCell ref="U78:U79"/>
    <mergeCell ref="C87:C88"/>
    <mergeCell ref="T87:T88"/>
    <mergeCell ref="U87:U88"/>
    <mergeCell ref="B87:B88"/>
    <mergeCell ref="E87:E88"/>
    <mergeCell ref="D87:D88"/>
    <mergeCell ref="G87:G88"/>
    <mergeCell ref="F87:F88"/>
    <mergeCell ref="U129:U130"/>
    <mergeCell ref="T129:T130"/>
    <mergeCell ref="D129:D130"/>
    <mergeCell ref="E129:E130"/>
    <mergeCell ref="F129:F130"/>
    <mergeCell ref="G129:G130"/>
    <mergeCell ref="T125:T126"/>
    <mergeCell ref="U125:U126"/>
    <mergeCell ref="W125:W126"/>
    <mergeCell ref="D127:D128"/>
    <mergeCell ref="E127:E128"/>
    <mergeCell ref="F127:F128"/>
    <mergeCell ref="G127:G128"/>
    <mergeCell ref="T127:T128"/>
    <mergeCell ref="U127:U128"/>
    <mergeCell ref="W127:W128"/>
    <mergeCell ref="V125:V126"/>
    <mergeCell ref="V127:V128"/>
    <mergeCell ref="V129:V130"/>
    <mergeCell ref="G122:G124"/>
    <mergeCell ref="F122:F124"/>
    <mergeCell ref="E122:E124"/>
    <mergeCell ref="D122:D124"/>
    <mergeCell ref="E125:E126"/>
    <mergeCell ref="G125:G126"/>
    <mergeCell ref="F125:F126"/>
    <mergeCell ref="B129:B130"/>
    <mergeCell ref="C129:C130"/>
    <mergeCell ref="D125:D126"/>
    <mergeCell ref="C122:C124"/>
    <mergeCell ref="B122:B124"/>
    <mergeCell ref="B125:B126"/>
    <mergeCell ref="C125:C126"/>
    <mergeCell ref="B127:B128"/>
    <mergeCell ref="C127:C128"/>
    <mergeCell ref="C114:C115"/>
    <mergeCell ref="B114:B115"/>
    <mergeCell ref="G114:G115"/>
    <mergeCell ref="F114:F115"/>
    <mergeCell ref="E114:E115"/>
    <mergeCell ref="D114:D115"/>
    <mergeCell ref="V109:V110"/>
    <mergeCell ref="V114:V115"/>
    <mergeCell ref="C109:C110"/>
    <mergeCell ref="B109:B110"/>
    <mergeCell ref="E109:E110"/>
    <mergeCell ref="D109:D110"/>
    <mergeCell ref="G109:G110"/>
    <mergeCell ref="F109:F110"/>
    <mergeCell ref="U101:U102"/>
    <mergeCell ref="T101:T102"/>
    <mergeCell ref="T90:T91"/>
    <mergeCell ref="T109:T110"/>
    <mergeCell ref="U109:U110"/>
    <mergeCell ref="W109:W110"/>
    <mergeCell ref="T114:T115"/>
    <mergeCell ref="U114:U115"/>
    <mergeCell ref="W114:W115"/>
    <mergeCell ref="W106:W107"/>
    <mergeCell ref="C99:C100"/>
    <mergeCell ref="F99:F100"/>
    <mergeCell ref="G99:G100"/>
    <mergeCell ref="C101:C102"/>
    <mergeCell ref="B101:B102"/>
    <mergeCell ref="D106:D107"/>
    <mergeCell ref="E106:E107"/>
    <mergeCell ref="B106:B107"/>
    <mergeCell ref="C106:C107"/>
    <mergeCell ref="F106:F107"/>
    <mergeCell ref="G106:G107"/>
    <mergeCell ref="B80:B82"/>
    <mergeCell ref="D80:D82"/>
    <mergeCell ref="E80:E82"/>
    <mergeCell ref="G80:G82"/>
    <mergeCell ref="F80:F82"/>
    <mergeCell ref="C80:C82"/>
    <mergeCell ref="W90:W91"/>
    <mergeCell ref="B90:B91"/>
    <mergeCell ref="C104:C105"/>
    <mergeCell ref="B104:B105"/>
    <mergeCell ref="G104:G105"/>
    <mergeCell ref="F104:F105"/>
    <mergeCell ref="E104:E105"/>
    <mergeCell ref="E92:E93"/>
    <mergeCell ref="E99:E100"/>
    <mergeCell ref="B99:B100"/>
    <mergeCell ref="W104:W105"/>
    <mergeCell ref="W99:W100"/>
    <mergeCell ref="G101:G102"/>
    <mergeCell ref="F101:F102"/>
    <mergeCell ref="E101:E102"/>
    <mergeCell ref="D101:D102"/>
    <mergeCell ref="D104:D105"/>
    <mergeCell ref="D97:D98"/>
    <mergeCell ref="C36:C38"/>
    <mergeCell ref="B36:B38"/>
    <mergeCell ref="G36:G38"/>
    <mergeCell ref="F36:F38"/>
    <mergeCell ref="E36:E38"/>
    <mergeCell ref="D36:D38"/>
    <mergeCell ref="D28:D29"/>
    <mergeCell ref="E28:E29"/>
    <mergeCell ref="D33:D35"/>
    <mergeCell ref="E33:E35"/>
    <mergeCell ref="F33:F35"/>
    <mergeCell ref="C33:C35"/>
    <mergeCell ref="B28:B29"/>
    <mergeCell ref="G28:G29"/>
    <mergeCell ref="F28:F29"/>
    <mergeCell ref="C28:C29"/>
    <mergeCell ref="C31:C32"/>
    <mergeCell ref="B31:B32"/>
    <mergeCell ref="E31:E32"/>
    <mergeCell ref="D31:D32"/>
    <mergeCell ref="F31:F32"/>
    <mergeCell ref="G31:G32"/>
    <mergeCell ref="G33:G35"/>
    <mergeCell ref="F46:F47"/>
    <mergeCell ref="F62:F63"/>
    <mergeCell ref="G62:G63"/>
    <mergeCell ref="T62:T63"/>
    <mergeCell ref="G46:G47"/>
    <mergeCell ref="G64:G67"/>
    <mergeCell ref="U62:U63"/>
    <mergeCell ref="T39:T40"/>
    <mergeCell ref="B39:B40"/>
    <mergeCell ref="C39:C40"/>
    <mergeCell ref="G39:G40"/>
    <mergeCell ref="F39:F40"/>
    <mergeCell ref="E39:E40"/>
    <mergeCell ref="D39:D40"/>
    <mergeCell ref="C46:C47"/>
    <mergeCell ref="E46:E47"/>
    <mergeCell ref="D46:D47"/>
    <mergeCell ref="F64:F67"/>
    <mergeCell ref="B46:B47"/>
    <mergeCell ref="E64:E67"/>
    <mergeCell ref="B64:B67"/>
    <mergeCell ref="C64:C67"/>
    <mergeCell ref="D64:D67"/>
    <mergeCell ref="C55:C56"/>
    <mergeCell ref="W55:W56"/>
    <mergeCell ref="G90:G91"/>
    <mergeCell ref="F90:F91"/>
    <mergeCell ref="T104:T105"/>
    <mergeCell ref="U104:U105"/>
    <mergeCell ref="T99:T100"/>
    <mergeCell ref="U99:U100"/>
    <mergeCell ref="W78:W79"/>
    <mergeCell ref="C90:C91"/>
    <mergeCell ref="E90:E91"/>
    <mergeCell ref="D90:D91"/>
    <mergeCell ref="T80:T82"/>
    <mergeCell ref="V87:V88"/>
    <mergeCell ref="C62:C63"/>
    <mergeCell ref="T55:T56"/>
    <mergeCell ref="U55:U56"/>
    <mergeCell ref="W84:W85"/>
    <mergeCell ref="C84:C85"/>
    <mergeCell ref="C78:C79"/>
    <mergeCell ref="G78:G79"/>
    <mergeCell ref="F78:F79"/>
    <mergeCell ref="E78:E79"/>
    <mergeCell ref="D78:D79"/>
    <mergeCell ref="E84:E85"/>
    <mergeCell ref="B55:B56"/>
    <mergeCell ref="E55:E56"/>
    <mergeCell ref="D55:D56"/>
    <mergeCell ref="T64:T67"/>
    <mergeCell ref="U64:U67"/>
    <mergeCell ref="E62:E63"/>
    <mergeCell ref="B97:B98"/>
    <mergeCell ref="C97:C98"/>
    <mergeCell ref="E97:E98"/>
    <mergeCell ref="F97:F98"/>
    <mergeCell ref="G97:G98"/>
    <mergeCell ref="T97:T98"/>
    <mergeCell ref="U97:U98"/>
    <mergeCell ref="B92:B93"/>
    <mergeCell ref="C92:C93"/>
    <mergeCell ref="D92:D93"/>
    <mergeCell ref="F92:F93"/>
    <mergeCell ref="G92:G93"/>
    <mergeCell ref="B62:B63"/>
    <mergeCell ref="B78:B79"/>
    <mergeCell ref="B84:B85"/>
    <mergeCell ref="D84:D85"/>
    <mergeCell ref="G84:G85"/>
    <mergeCell ref="F84:F85"/>
    <mergeCell ref="W8:W9"/>
    <mergeCell ref="W13:W14"/>
    <mergeCell ref="T23:T24"/>
    <mergeCell ref="U23:U24"/>
    <mergeCell ref="T20:T21"/>
    <mergeCell ref="U20:U21"/>
    <mergeCell ref="W20:W21"/>
    <mergeCell ref="T18:T19"/>
    <mergeCell ref="U18:U19"/>
    <mergeCell ref="W10:W12"/>
    <mergeCell ref="W18:W19"/>
    <mergeCell ref="F13:F14"/>
    <mergeCell ref="U13:U14"/>
    <mergeCell ref="T13:T14"/>
    <mergeCell ref="C20:C21"/>
    <mergeCell ref="B20:B21"/>
    <mergeCell ref="G20:G21"/>
    <mergeCell ref="B33:B35"/>
    <mergeCell ref="C18:C19"/>
    <mergeCell ref="B18:B19"/>
    <mergeCell ref="E18:E19"/>
    <mergeCell ref="D18:D19"/>
    <mergeCell ref="F18:F19"/>
    <mergeCell ref="G18:G19"/>
    <mergeCell ref="F20:F21"/>
    <mergeCell ref="E20:E21"/>
    <mergeCell ref="D20:D21"/>
    <mergeCell ref="G23:G24"/>
    <mergeCell ref="B23:B24"/>
    <mergeCell ref="C23:C24"/>
    <mergeCell ref="D23:D24"/>
    <mergeCell ref="E23:E24"/>
    <mergeCell ref="F23:F24"/>
    <mergeCell ref="T31:T32"/>
    <mergeCell ref="T28:T29"/>
    <mergeCell ref="H8:H9"/>
    <mergeCell ref="A13:A14"/>
    <mergeCell ref="A8:A9"/>
    <mergeCell ref="B8:B9"/>
    <mergeCell ref="B10:B12"/>
    <mergeCell ref="T8:T9"/>
    <mergeCell ref="U8:U9"/>
    <mergeCell ref="U10:U12"/>
    <mergeCell ref="F8:G8"/>
    <mergeCell ref="F10:F12"/>
    <mergeCell ref="G10:G12"/>
    <mergeCell ref="E13:E14"/>
    <mergeCell ref="C8:C9"/>
    <mergeCell ref="C10:C12"/>
    <mergeCell ref="T10:T12"/>
    <mergeCell ref="I8:J8"/>
    <mergeCell ref="E8:E9"/>
    <mergeCell ref="E10:E12"/>
    <mergeCell ref="D8:D9"/>
    <mergeCell ref="D10:D12"/>
    <mergeCell ref="D13:D14"/>
    <mergeCell ref="C13:C14"/>
    <mergeCell ref="B13:B14"/>
    <mergeCell ref="G13:G14"/>
    <mergeCell ref="B132:B133"/>
    <mergeCell ref="C132:C133"/>
    <mergeCell ref="D132:D133"/>
    <mergeCell ref="E132:E133"/>
    <mergeCell ref="F132:F133"/>
    <mergeCell ref="G132:G133"/>
    <mergeCell ref="B134:B135"/>
    <mergeCell ref="C134:C135"/>
    <mergeCell ref="D134:D135"/>
    <mergeCell ref="E134:E135"/>
    <mergeCell ref="F134:F135"/>
    <mergeCell ref="G134:G135"/>
    <mergeCell ref="B136:B137"/>
    <mergeCell ref="C136:C137"/>
    <mergeCell ref="D136:D137"/>
    <mergeCell ref="E136:E137"/>
    <mergeCell ref="F136:F137"/>
    <mergeCell ref="G136:G137"/>
    <mergeCell ref="B138:B139"/>
    <mergeCell ref="C138:C139"/>
    <mergeCell ref="D138:D139"/>
    <mergeCell ref="E138:E139"/>
    <mergeCell ref="F138:F139"/>
    <mergeCell ref="G138:G139"/>
    <mergeCell ref="B144:B146"/>
    <mergeCell ref="C144:C146"/>
    <mergeCell ref="D144:D146"/>
    <mergeCell ref="E144:E145"/>
    <mergeCell ref="F144:F146"/>
    <mergeCell ref="G144:G146"/>
    <mergeCell ref="B148:B149"/>
    <mergeCell ref="C148:C149"/>
    <mergeCell ref="D148:D149"/>
    <mergeCell ref="E148:E149"/>
    <mergeCell ref="F148:F149"/>
    <mergeCell ref="G148:G149"/>
    <mergeCell ref="B153:B154"/>
    <mergeCell ref="C153:C154"/>
    <mergeCell ref="E153:E154"/>
    <mergeCell ref="F153:F154"/>
    <mergeCell ref="G153:G154"/>
    <mergeCell ref="B155:B156"/>
    <mergeCell ref="C155:C156"/>
    <mergeCell ref="D155:D156"/>
    <mergeCell ref="E155:E156"/>
    <mergeCell ref="F155:F156"/>
    <mergeCell ref="G155:G156"/>
    <mergeCell ref="B157:B158"/>
    <mergeCell ref="C157:C158"/>
    <mergeCell ref="D157:D158"/>
    <mergeCell ref="E157:E158"/>
    <mergeCell ref="F157:F158"/>
    <mergeCell ref="G157:G158"/>
    <mergeCell ref="B160:B162"/>
    <mergeCell ref="C160:C162"/>
    <mergeCell ref="D160:D162"/>
    <mergeCell ref="E160:E162"/>
    <mergeCell ref="F160:F162"/>
    <mergeCell ref="G160:G162"/>
    <mergeCell ref="B165:B167"/>
    <mergeCell ref="C165:C167"/>
    <mergeCell ref="D165:D166"/>
    <mergeCell ref="E165:E167"/>
    <mergeCell ref="F165:F167"/>
    <mergeCell ref="G165:G167"/>
    <mergeCell ref="B168:B169"/>
    <mergeCell ref="C168:C169"/>
    <mergeCell ref="E168:E169"/>
    <mergeCell ref="F168:F169"/>
    <mergeCell ref="G168:G169"/>
    <mergeCell ref="D168:D169"/>
    <mergeCell ref="T132:T133"/>
    <mergeCell ref="U132:U133"/>
    <mergeCell ref="U157:U158"/>
    <mergeCell ref="T165:T167"/>
    <mergeCell ref="U165:U167"/>
    <mergeCell ref="T182:T184"/>
    <mergeCell ref="U182:U184"/>
    <mergeCell ref="S132:S133"/>
    <mergeCell ref="S134:S135"/>
    <mergeCell ref="S136:S137"/>
    <mergeCell ref="S138:S139"/>
    <mergeCell ref="S142:S143"/>
    <mergeCell ref="S144:S146"/>
    <mergeCell ref="S148:S149"/>
    <mergeCell ref="S153:S154"/>
    <mergeCell ref="S155:S156"/>
    <mergeCell ref="S157:S158"/>
    <mergeCell ref="T168:T169"/>
    <mergeCell ref="U168:U169"/>
    <mergeCell ref="T180:T181"/>
    <mergeCell ref="U180:U181"/>
    <mergeCell ref="S180:S181"/>
    <mergeCell ref="S182:S184"/>
    <mergeCell ref="T176:T178"/>
    <mergeCell ref="V132:V133"/>
    <mergeCell ref="T160:T162"/>
    <mergeCell ref="U160:U162"/>
    <mergeCell ref="V160:V162"/>
    <mergeCell ref="V134:V135"/>
    <mergeCell ref="T134:T135"/>
    <mergeCell ref="U134:U135"/>
    <mergeCell ref="T136:T137"/>
    <mergeCell ref="U136:U137"/>
    <mergeCell ref="V136:V137"/>
    <mergeCell ref="T138:T139"/>
    <mergeCell ref="U138:U139"/>
    <mergeCell ref="V138:V139"/>
    <mergeCell ref="T144:T146"/>
    <mergeCell ref="U144:U146"/>
    <mergeCell ref="T148:T149"/>
    <mergeCell ref="U148:U149"/>
    <mergeCell ref="V148:V149"/>
    <mergeCell ref="T153:T154"/>
    <mergeCell ref="U153:U154"/>
    <mergeCell ref="T155:T156"/>
    <mergeCell ref="U155:U156"/>
    <mergeCell ref="V155:V156"/>
    <mergeCell ref="T157:T158"/>
    <mergeCell ref="T185:T188"/>
    <mergeCell ref="U185:U188"/>
    <mergeCell ref="W160:W162"/>
    <mergeCell ref="B229:B230"/>
    <mergeCell ref="C229:C230"/>
    <mergeCell ref="E229:E230"/>
    <mergeCell ref="F229:F230"/>
    <mergeCell ref="G229:G230"/>
    <mergeCell ref="T215:T216"/>
    <mergeCell ref="U215:U216"/>
    <mergeCell ref="T229:T230"/>
    <mergeCell ref="U229:U230"/>
    <mergeCell ref="B219:B220"/>
    <mergeCell ref="C219:C220"/>
    <mergeCell ref="D219:D220"/>
    <mergeCell ref="E219:E220"/>
    <mergeCell ref="F219:F220"/>
    <mergeCell ref="G219:G220"/>
    <mergeCell ref="T219:T220"/>
    <mergeCell ref="U219:U220"/>
    <mergeCell ref="S160:S162"/>
    <mergeCell ref="S165:S167"/>
    <mergeCell ref="S168:S169"/>
    <mergeCell ref="S176:S178"/>
    <mergeCell ref="T231:T233"/>
    <mergeCell ref="U231:U233"/>
    <mergeCell ref="S231:S233"/>
    <mergeCell ref="B241:B242"/>
    <mergeCell ref="C241:C242"/>
    <mergeCell ref="D241:D242"/>
    <mergeCell ref="E241:E242"/>
    <mergeCell ref="F241:F242"/>
    <mergeCell ref="G241:G242"/>
    <mergeCell ref="B231:B233"/>
    <mergeCell ref="C231:C233"/>
    <mergeCell ref="D231:D233"/>
    <mergeCell ref="E231:E233"/>
    <mergeCell ref="F231:F233"/>
    <mergeCell ref="G231:G233"/>
    <mergeCell ref="B235:B239"/>
    <mergeCell ref="C235:C239"/>
    <mergeCell ref="D235:D239"/>
    <mergeCell ref="E235:E239"/>
    <mergeCell ref="F235:F239"/>
    <mergeCell ref="G235:G239"/>
    <mergeCell ref="S235:S236"/>
    <mergeCell ref="B243:B244"/>
    <mergeCell ref="C243:C244"/>
    <mergeCell ref="D243:D244"/>
    <mergeCell ref="E243:E244"/>
    <mergeCell ref="F243:F244"/>
    <mergeCell ref="G243:G244"/>
    <mergeCell ref="B245:B247"/>
    <mergeCell ref="C245:C247"/>
    <mergeCell ref="D245:D247"/>
    <mergeCell ref="E245:E247"/>
    <mergeCell ref="F245:F247"/>
    <mergeCell ref="G245:G247"/>
    <mergeCell ref="B251:B252"/>
    <mergeCell ref="C251:C252"/>
    <mergeCell ref="D251:D252"/>
    <mergeCell ref="E251:E252"/>
    <mergeCell ref="F251:F252"/>
    <mergeCell ref="G251:G252"/>
    <mergeCell ref="B261:B263"/>
    <mergeCell ref="C261:C263"/>
    <mergeCell ref="D261:D263"/>
    <mergeCell ref="E261:E263"/>
    <mergeCell ref="F261:F263"/>
    <mergeCell ref="G261:G263"/>
    <mergeCell ref="B253:B254"/>
    <mergeCell ref="C253:C254"/>
    <mergeCell ref="D253:D254"/>
    <mergeCell ref="E253:E254"/>
    <mergeCell ref="F253:F254"/>
    <mergeCell ref="G253:G254"/>
    <mergeCell ref="B257:B258"/>
    <mergeCell ref="C257:C258"/>
    <mergeCell ref="D257:D258"/>
    <mergeCell ref="E257:E258"/>
    <mergeCell ref="F257:F258"/>
    <mergeCell ref="G257:G258"/>
    <mergeCell ref="B265:B266"/>
    <mergeCell ref="C265:C266"/>
    <mergeCell ref="D265:D266"/>
    <mergeCell ref="E265:E266"/>
    <mergeCell ref="F265:F266"/>
    <mergeCell ref="G265:G266"/>
    <mergeCell ref="B271:B272"/>
    <mergeCell ref="C271:C272"/>
    <mergeCell ref="D271:D272"/>
    <mergeCell ref="E271:E272"/>
    <mergeCell ref="F271:F272"/>
    <mergeCell ref="G271:G272"/>
    <mergeCell ref="B274:B275"/>
    <mergeCell ref="C274:C275"/>
    <mergeCell ref="D274:D275"/>
    <mergeCell ref="E274:E275"/>
    <mergeCell ref="F274:F275"/>
    <mergeCell ref="G274:G275"/>
    <mergeCell ref="B277:B280"/>
    <mergeCell ref="C277:C280"/>
    <mergeCell ref="D277:D280"/>
    <mergeCell ref="E277:E280"/>
    <mergeCell ref="F277:F280"/>
    <mergeCell ref="G277:G280"/>
    <mergeCell ref="B281:B283"/>
    <mergeCell ref="C281:C283"/>
    <mergeCell ref="D281:D283"/>
    <mergeCell ref="E281:E283"/>
    <mergeCell ref="F281:F283"/>
    <mergeCell ref="G281:G283"/>
    <mergeCell ref="B284:B289"/>
    <mergeCell ref="C284:C289"/>
    <mergeCell ref="D284:D289"/>
    <mergeCell ref="E284:E289"/>
    <mergeCell ref="F284:F289"/>
    <mergeCell ref="G284:G289"/>
    <mergeCell ref="B292:B294"/>
    <mergeCell ref="C292:C294"/>
    <mergeCell ref="D292:D294"/>
    <mergeCell ref="E292:E294"/>
    <mergeCell ref="F292:F294"/>
    <mergeCell ref="G292:G294"/>
    <mergeCell ref="B295:B296"/>
    <mergeCell ref="C295:C296"/>
    <mergeCell ref="D295:D296"/>
    <mergeCell ref="E295:E296"/>
    <mergeCell ref="F295:F296"/>
    <mergeCell ref="G295:G296"/>
    <mergeCell ref="U261:U263"/>
    <mergeCell ref="T235:T239"/>
    <mergeCell ref="U235:U239"/>
    <mergeCell ref="T241:T242"/>
    <mergeCell ref="U241:U242"/>
    <mergeCell ref="G307:G309"/>
    <mergeCell ref="B310:B311"/>
    <mergeCell ref="C310:C311"/>
    <mergeCell ref="D310:D311"/>
    <mergeCell ref="E310:E311"/>
    <mergeCell ref="F310:F311"/>
    <mergeCell ref="G310:G311"/>
    <mergeCell ref="B299:B302"/>
    <mergeCell ref="C299:C302"/>
    <mergeCell ref="D299:D302"/>
    <mergeCell ref="E299:E302"/>
    <mergeCell ref="F299:F302"/>
    <mergeCell ref="G299:G302"/>
    <mergeCell ref="B305:B306"/>
    <mergeCell ref="C305:C306"/>
    <mergeCell ref="D305:D306"/>
    <mergeCell ref="E305:E306"/>
    <mergeCell ref="F305:F306"/>
    <mergeCell ref="G305:G306"/>
    <mergeCell ref="V241:V242"/>
    <mergeCell ref="W241:W242"/>
    <mergeCell ref="V235:V239"/>
    <mergeCell ref="B313:B314"/>
    <mergeCell ref="C313:C314"/>
    <mergeCell ref="D313:D314"/>
    <mergeCell ref="E313:E314"/>
    <mergeCell ref="F313:F314"/>
    <mergeCell ref="G313:G314"/>
    <mergeCell ref="T277:T280"/>
    <mergeCell ref="U277:U280"/>
    <mergeCell ref="T295:T296"/>
    <mergeCell ref="U295:U296"/>
    <mergeCell ref="T310:T311"/>
    <mergeCell ref="U310:U311"/>
    <mergeCell ref="B307:B309"/>
    <mergeCell ref="C307:C309"/>
    <mergeCell ref="D307:D309"/>
    <mergeCell ref="E307:E309"/>
    <mergeCell ref="F307:F309"/>
    <mergeCell ref="V261:V263"/>
    <mergeCell ref="V265:V266"/>
    <mergeCell ref="V271:V272"/>
    <mergeCell ref="V274:V275"/>
    <mergeCell ref="V243:V244"/>
    <mergeCell ref="V245:V247"/>
    <mergeCell ref="V253:V254"/>
    <mergeCell ref="T265:T266"/>
    <mergeCell ref="U265:U266"/>
    <mergeCell ref="W265:W266"/>
    <mergeCell ref="T271:T272"/>
    <mergeCell ref="U271:U272"/>
    <mergeCell ref="W271:W272"/>
    <mergeCell ref="W257:W258"/>
    <mergeCell ref="T245:T247"/>
    <mergeCell ref="U245:U247"/>
    <mergeCell ref="W245:W247"/>
    <mergeCell ref="T251:T252"/>
    <mergeCell ref="U251:U252"/>
    <mergeCell ref="V251:V252"/>
    <mergeCell ref="W251:W252"/>
    <mergeCell ref="T253:T254"/>
    <mergeCell ref="U253:U254"/>
    <mergeCell ref="T243:T244"/>
    <mergeCell ref="U243:U244"/>
    <mergeCell ref="T257:T258"/>
    <mergeCell ref="U257:U258"/>
    <mergeCell ref="T261:T263"/>
    <mergeCell ref="U274:U275"/>
    <mergeCell ref="W274:W275"/>
    <mergeCell ref="V277:V280"/>
    <mergeCell ref="U281:U283"/>
    <mergeCell ref="W281:W283"/>
    <mergeCell ref="T284:T289"/>
    <mergeCell ref="U284:U289"/>
    <mergeCell ref="T292:T294"/>
    <mergeCell ref="W310:W311"/>
    <mergeCell ref="U292:U294"/>
    <mergeCell ref="V293:V294"/>
    <mergeCell ref="V295:V296"/>
    <mergeCell ref="V305:V306"/>
    <mergeCell ref="V307:V309"/>
    <mergeCell ref="V281:V283"/>
    <mergeCell ref="V284:V289"/>
    <mergeCell ref="W284:W289"/>
    <mergeCell ref="T274:T275"/>
    <mergeCell ref="T313:T314"/>
    <mergeCell ref="U313:U314"/>
    <mergeCell ref="W313:W314"/>
    <mergeCell ref="W295:W296"/>
    <mergeCell ref="T299:T302"/>
    <mergeCell ref="U299:U302"/>
    <mergeCell ref="V300:V301"/>
    <mergeCell ref="T305:T306"/>
    <mergeCell ref="U305:U306"/>
    <mergeCell ref="W305:W306"/>
    <mergeCell ref="T307:T309"/>
    <mergeCell ref="U307:U309"/>
    <mergeCell ref="W307:W309"/>
    <mergeCell ref="V313:V314"/>
    <mergeCell ref="W33:W35"/>
    <mergeCell ref="W23:W24"/>
    <mergeCell ref="W36:W38"/>
    <mergeCell ref="W39:W40"/>
    <mergeCell ref="W62:W63"/>
    <mergeCell ref="W64:W67"/>
    <mergeCell ref="T122:T124"/>
    <mergeCell ref="U122:U124"/>
    <mergeCell ref="W28:W29"/>
    <mergeCell ref="T106:T107"/>
    <mergeCell ref="T92:T93"/>
    <mergeCell ref="U92:U93"/>
    <mergeCell ref="T46:T47"/>
    <mergeCell ref="W46:W47"/>
    <mergeCell ref="U46:U47"/>
    <mergeCell ref="T33:T35"/>
    <mergeCell ref="U33:U35"/>
    <mergeCell ref="T36:T38"/>
    <mergeCell ref="U36:U38"/>
    <mergeCell ref="U31:U32"/>
    <mergeCell ref="W31:W32"/>
    <mergeCell ref="U80:U82"/>
    <mergeCell ref="W80:W82"/>
    <mergeCell ref="W97:W98"/>
    <mergeCell ref="W122:W124"/>
    <mergeCell ref="W74:W77"/>
    <mergeCell ref="W92:W93"/>
    <mergeCell ref="W292:W294"/>
    <mergeCell ref="W299:W302"/>
    <mergeCell ref="W229:W230"/>
    <mergeCell ref="W277:W280"/>
    <mergeCell ref="W87:W88"/>
    <mergeCell ref="W261:W263"/>
    <mergeCell ref="W231:W233"/>
    <mergeCell ref="W132:W133"/>
    <mergeCell ref="W101:W102"/>
    <mergeCell ref="W129:W130"/>
    <mergeCell ref="W243:W244"/>
    <mergeCell ref="W208:W209"/>
    <mergeCell ref="W211:W212"/>
    <mergeCell ref="W213:W214"/>
    <mergeCell ref="W168:W169"/>
    <mergeCell ref="W215:W216"/>
    <mergeCell ref="W219:W220"/>
    <mergeCell ref="W134:W135"/>
    <mergeCell ref="W153:W154"/>
    <mergeCell ref="W165:W167"/>
    <mergeCell ref="W199:W201"/>
    <mergeCell ref="S10:S12"/>
    <mergeCell ref="S13:S14"/>
    <mergeCell ref="S23:S24"/>
    <mergeCell ref="S33:S35"/>
    <mergeCell ref="S62:S63"/>
    <mergeCell ref="S64:S67"/>
    <mergeCell ref="S74:S77"/>
    <mergeCell ref="S92:S93"/>
    <mergeCell ref="S97:S98"/>
    <mergeCell ref="S99:S100"/>
    <mergeCell ref="S18:S19"/>
    <mergeCell ref="S20:S21"/>
    <mergeCell ref="S28:S29"/>
    <mergeCell ref="S31:S32"/>
    <mergeCell ref="S36:S38"/>
    <mergeCell ref="S39:S40"/>
    <mergeCell ref="S46:S47"/>
    <mergeCell ref="S55:S56"/>
    <mergeCell ref="S78:S79"/>
    <mergeCell ref="S80:S82"/>
    <mergeCell ref="S84:S85"/>
    <mergeCell ref="S87:S88"/>
    <mergeCell ref="S90:S91"/>
    <mergeCell ref="S101:S102"/>
    <mergeCell ref="S104:S105"/>
    <mergeCell ref="S106:S107"/>
    <mergeCell ref="S109:S110"/>
    <mergeCell ref="S114:S115"/>
    <mergeCell ref="S122:S124"/>
    <mergeCell ref="S125:S126"/>
    <mergeCell ref="S127:S128"/>
    <mergeCell ref="S129:S130"/>
    <mergeCell ref="S205:S207"/>
    <mergeCell ref="S208:S209"/>
    <mergeCell ref="S211:S212"/>
    <mergeCell ref="S213:S214"/>
    <mergeCell ref="S215:S216"/>
    <mergeCell ref="S219:S220"/>
    <mergeCell ref="S229:S230"/>
    <mergeCell ref="S241:S242"/>
    <mergeCell ref="S243:S244"/>
    <mergeCell ref="S284:S289"/>
    <mergeCell ref="S292:S294"/>
    <mergeCell ref="S295:S296"/>
    <mergeCell ref="S305:S306"/>
    <mergeCell ref="S307:S309"/>
    <mergeCell ref="S310:S311"/>
    <mergeCell ref="S313:S314"/>
    <mergeCell ref="S299:S302"/>
    <mergeCell ref="S245:S247"/>
    <mergeCell ref="S251:S252"/>
    <mergeCell ref="S253:S254"/>
    <mergeCell ref="S257:S258"/>
    <mergeCell ref="S261:S263"/>
    <mergeCell ref="S265:S266"/>
    <mergeCell ref="S271:S272"/>
    <mergeCell ref="S274:S275"/>
    <mergeCell ref="S277:S280"/>
    <mergeCell ref="S281:S283"/>
  </mergeCells>
  <phoneticPr fontId="4" type="noConversion"/>
  <pageMargins left="0.25" right="0.25" top="0.75" bottom="0.75" header="0.3" footer="0.3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AAC0-7BF3-4860-BA74-4BDBC02E94DF}">
  <sheetPr>
    <pageSetUpPr fitToPage="1"/>
  </sheetPr>
  <dimension ref="B3:D8"/>
  <sheetViews>
    <sheetView workbookViewId="0">
      <selection activeCell="I20" sqref="I20"/>
    </sheetView>
  </sheetViews>
  <sheetFormatPr defaultRowHeight="15" x14ac:dyDescent="0.25"/>
  <cols>
    <col min="2" max="2" width="27.28515625" customWidth="1"/>
    <col min="3" max="3" width="18.5703125" customWidth="1"/>
  </cols>
  <sheetData>
    <row r="3" spans="2:4" x14ac:dyDescent="0.25">
      <c r="B3" s="262"/>
      <c r="C3" s="262" t="s">
        <v>1256</v>
      </c>
      <c r="D3" s="263" t="s">
        <v>1258</v>
      </c>
    </row>
    <row r="4" spans="2:4" x14ac:dyDescent="0.25">
      <c r="B4" s="262" t="s">
        <v>1253</v>
      </c>
      <c r="C4" s="263">
        <v>2</v>
      </c>
      <c r="D4" s="265">
        <f>C4*100/C8</f>
        <v>1.3698630136986301</v>
      </c>
    </row>
    <row r="5" spans="2:4" x14ac:dyDescent="0.25">
      <c r="B5" s="262" t="s">
        <v>1252</v>
      </c>
      <c r="C5" s="263">
        <v>82</v>
      </c>
      <c r="D5" s="265">
        <f>C5*100/C8</f>
        <v>56.164383561643838</v>
      </c>
    </row>
    <row r="6" spans="2:4" x14ac:dyDescent="0.25">
      <c r="B6" s="262" t="s">
        <v>1254</v>
      </c>
      <c r="C6" s="263">
        <v>59</v>
      </c>
      <c r="D6" s="265">
        <f>C6*100/C8</f>
        <v>40.410958904109592</v>
      </c>
    </row>
    <row r="7" spans="2:4" x14ac:dyDescent="0.25">
      <c r="B7" s="262" t="s">
        <v>1255</v>
      </c>
      <c r="C7" s="263">
        <v>3</v>
      </c>
      <c r="D7" s="265">
        <f>C7*100/C8</f>
        <v>2.0547945205479454</v>
      </c>
    </row>
    <row r="8" spans="2:4" x14ac:dyDescent="0.25">
      <c r="B8" s="262" t="s">
        <v>1257</v>
      </c>
      <c r="C8" s="264">
        <f>SUM(C4:C7)</f>
        <v>146</v>
      </c>
      <c r="D8" s="266">
        <f>SUM(D4:D7)</f>
        <v>100</v>
      </c>
    </row>
  </sheetData>
  <pageMargins left="0.7" right="0.7" top="0.75" bottom="0.75" header="0.3" footer="0.3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Priemonių planas</vt:lpstr>
      <vt:lpstr>2023 m. vykdymas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Jolanta Vaitkeviciene</cp:lastModifiedBy>
  <cp:lastPrinted>2024-08-28T05:33:37Z</cp:lastPrinted>
  <dcterms:created xsi:type="dcterms:W3CDTF">2022-10-12T05:58:32Z</dcterms:created>
  <dcterms:modified xsi:type="dcterms:W3CDTF">2024-09-02T05:40:15Z</dcterms:modified>
</cp:coreProperties>
</file>